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izvještaji 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B331" i="9" s="1"/>
  <c r="E331" i="9"/>
  <c r="H330" i="9"/>
  <c r="G330" i="9"/>
  <c r="E330" i="9" s="1"/>
  <c r="B330" i="9" s="1"/>
  <c r="F330" i="9"/>
  <c r="H329" i="9"/>
  <c r="G329" i="9"/>
  <c r="F329" i="9"/>
  <c r="H328" i="9"/>
  <c r="E328" i="9" s="1"/>
  <c r="B328" i="9" s="1"/>
  <c r="G328" i="9"/>
  <c r="F328" i="9"/>
  <c r="H327" i="9"/>
  <c r="G327" i="9"/>
  <c r="E327" i="9" s="1"/>
  <c r="F327" i="9"/>
  <c r="H326" i="9"/>
  <c r="G326" i="9"/>
  <c r="E326" i="9" s="1"/>
  <c r="B326" i="9" s="1"/>
  <c r="F326" i="9"/>
  <c r="H325" i="9"/>
  <c r="G325" i="9"/>
  <c r="F325" i="9"/>
  <c r="H324" i="9"/>
  <c r="G324" i="9"/>
  <c r="F324" i="9"/>
  <c r="E324" i="9"/>
  <c r="B324" i="9" s="1"/>
  <c r="H323" i="9"/>
  <c r="G323" i="9"/>
  <c r="F323" i="9"/>
  <c r="E323" i="9"/>
  <c r="B323" i="9" s="1"/>
  <c r="H322" i="9"/>
  <c r="G322" i="9"/>
  <c r="F322" i="9"/>
  <c r="H321" i="9"/>
  <c r="G321" i="9"/>
  <c r="F321" i="9"/>
  <c r="E321" i="9"/>
  <c r="B321" i="9"/>
  <c r="H320" i="9"/>
  <c r="E320" i="9" s="1"/>
  <c r="B320" i="9" s="1"/>
  <c r="G320" i="9"/>
  <c r="F320" i="9"/>
  <c r="H319" i="9"/>
  <c r="G319" i="9"/>
  <c r="F319" i="9"/>
  <c r="E319" i="9"/>
  <c r="H318" i="9"/>
  <c r="G318" i="9"/>
  <c r="E318" i="9" s="1"/>
  <c r="B318" i="9" s="1"/>
  <c r="F318" i="9"/>
  <c r="H317" i="9"/>
  <c r="G317" i="9"/>
  <c r="F317" i="9"/>
  <c r="F316" i="9"/>
  <c r="F315" i="9"/>
  <c r="F314" i="9"/>
  <c r="H313" i="9"/>
  <c r="G313" i="9"/>
  <c r="F313" i="9"/>
  <c r="E313" i="9"/>
  <c r="B313" i="9"/>
  <c r="H312" i="9"/>
  <c r="G312" i="9"/>
  <c r="F312" i="9"/>
  <c r="H311" i="9"/>
  <c r="G311" i="9"/>
  <c r="E311" i="9" s="1"/>
  <c r="B311" i="9" s="1"/>
  <c r="F311" i="9"/>
  <c r="F310" i="9"/>
  <c r="H309" i="9"/>
  <c r="F309" i="9"/>
  <c r="F308" i="9"/>
  <c r="H307" i="9"/>
  <c r="E307" i="9" s="1"/>
  <c r="B307" i="9" s="1"/>
  <c r="G307" i="9"/>
  <c r="F307" i="9"/>
  <c r="F306" i="9"/>
  <c r="H305" i="9"/>
  <c r="G305" i="9"/>
  <c r="E305" i="9" s="1"/>
  <c r="B305" i="9" s="1"/>
  <c r="F305" i="9"/>
  <c r="H304" i="9"/>
  <c r="G304" i="9"/>
  <c r="E304" i="9" s="1"/>
  <c r="B304" i="9" s="1"/>
  <c r="F304" i="9"/>
  <c r="F298" i="9" s="1"/>
  <c r="H303" i="9"/>
  <c r="G303" i="9"/>
  <c r="F303" i="9"/>
  <c r="E303" i="9"/>
  <c r="B303" i="9"/>
  <c r="F302" i="9"/>
  <c r="F301" i="9"/>
  <c r="F300" i="9"/>
  <c r="F299" i="9"/>
  <c r="F297" i="9"/>
  <c r="L296" i="9"/>
  <c r="F296" i="9" s="1"/>
  <c r="H296" i="9"/>
  <c r="F295" i="9"/>
  <c r="I294" i="9"/>
  <c r="H294" i="9"/>
  <c r="E294" i="9" s="1"/>
  <c r="B294" i="9" s="1"/>
  <c r="F294" i="9"/>
  <c r="E293" i="9"/>
  <c r="M292" i="9"/>
  <c r="L292" i="9"/>
  <c r="F292" i="9" s="1"/>
  <c r="E292" i="9"/>
  <c r="B292" i="9"/>
  <c r="M291" i="9"/>
  <c r="L291" i="9"/>
  <c r="F291" i="9" s="1"/>
  <c r="E291" i="9"/>
  <c r="M290" i="9"/>
  <c r="L290" i="9"/>
  <c r="F290" i="9"/>
  <c r="E290" i="9"/>
  <c r="B290" i="9" s="1"/>
  <c r="M289" i="9"/>
  <c r="L289" i="9"/>
  <c r="F289" i="9" s="1"/>
  <c r="B289" i="9" s="1"/>
  <c r="E289" i="9"/>
  <c r="M288" i="9"/>
  <c r="L288" i="9"/>
  <c r="E288" i="9"/>
  <c r="M287" i="9"/>
  <c r="L287" i="9"/>
  <c r="F287" i="9"/>
  <c r="E287" i="9"/>
  <c r="B287" i="9" s="1"/>
  <c r="M286" i="9"/>
  <c r="F286" i="9" s="1"/>
  <c r="L286" i="9"/>
  <c r="E286" i="9"/>
  <c r="M285" i="9"/>
  <c r="L285" i="9"/>
  <c r="F285" i="9" s="1"/>
  <c r="E285" i="9"/>
  <c r="B285" i="9" s="1"/>
  <c r="M284" i="9"/>
  <c r="L284" i="9"/>
  <c r="F284" i="9" s="1"/>
  <c r="E284" i="9"/>
  <c r="B284" i="9"/>
  <c r="M283" i="9"/>
  <c r="L283" i="9"/>
  <c r="F283" i="9" s="1"/>
  <c r="E283" i="9"/>
  <c r="B283" i="9" s="1"/>
  <c r="M282" i="9"/>
  <c r="L282" i="9"/>
  <c r="F282" i="9"/>
  <c r="E282" i="9"/>
  <c r="B282" i="9" s="1"/>
  <c r="M281" i="9"/>
  <c r="L281" i="9"/>
  <c r="F281" i="9" s="1"/>
  <c r="B281" i="9" s="1"/>
  <c r="E281" i="9"/>
  <c r="M280" i="9"/>
  <c r="L280" i="9"/>
  <c r="E280" i="9"/>
  <c r="M279" i="9"/>
  <c r="L279" i="9"/>
  <c r="F279" i="9"/>
  <c r="E279" i="9"/>
  <c r="B279" i="9" s="1"/>
  <c r="M278" i="9"/>
  <c r="F278" i="9" s="1"/>
  <c r="L278" i="9"/>
  <c r="E278" i="9"/>
  <c r="B278" i="9" s="1"/>
  <c r="M277" i="9"/>
  <c r="L277" i="9"/>
  <c r="F277" i="9" s="1"/>
  <c r="E277" i="9"/>
  <c r="B277" i="9" s="1"/>
  <c r="M276" i="9"/>
  <c r="L276" i="9"/>
  <c r="F276" i="9" s="1"/>
  <c r="E276" i="9"/>
  <c r="B276" i="9"/>
  <c r="M275" i="9"/>
  <c r="L275" i="9"/>
  <c r="F275" i="9" s="1"/>
  <c r="E275" i="9"/>
  <c r="M274" i="9"/>
  <c r="L274" i="9"/>
  <c r="F274" i="9"/>
  <c r="E274" i="9"/>
  <c r="B274" i="9" s="1"/>
  <c r="M273" i="9"/>
  <c r="L273" i="9"/>
  <c r="F273" i="9" s="1"/>
  <c r="B273" i="9" s="1"/>
  <c r="E273" i="9"/>
  <c r="M272" i="9"/>
  <c r="L272" i="9"/>
  <c r="F272" i="9" s="1"/>
  <c r="B272" i="9" s="1"/>
  <c r="E272" i="9"/>
  <c r="M271" i="9"/>
  <c r="L271" i="9"/>
  <c r="F271" i="9"/>
  <c r="E271" i="9"/>
  <c r="B271" i="9" s="1"/>
  <c r="M270" i="9"/>
  <c r="F270" i="9" s="1"/>
  <c r="L270" i="9"/>
  <c r="E270" i="9"/>
  <c r="B270" i="9" s="1"/>
  <c r="M269" i="9"/>
  <c r="L269" i="9"/>
  <c r="F269" i="9" s="1"/>
  <c r="E269" i="9"/>
  <c r="B269" i="9" s="1"/>
  <c r="M268" i="9"/>
  <c r="L268" i="9"/>
  <c r="F268" i="9" s="1"/>
  <c r="B268" i="9" s="1"/>
  <c r="E268" i="9"/>
  <c r="M267" i="9"/>
  <c r="L267" i="9"/>
  <c r="F267" i="9" s="1"/>
  <c r="E267" i="9"/>
  <c r="M266" i="9"/>
  <c r="L266" i="9"/>
  <c r="F266" i="9"/>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s="1"/>
  <c r="E261" i="9"/>
  <c r="M260" i="9"/>
  <c r="L260" i="9"/>
  <c r="F260" i="9" s="1"/>
  <c r="E260" i="9"/>
  <c r="B260" i="9"/>
  <c r="M259" i="9"/>
  <c r="L259" i="9"/>
  <c r="F259" i="9" s="1"/>
  <c r="E259" i="9"/>
  <c r="M258" i="9"/>
  <c r="L258" i="9"/>
  <c r="F258" i="9"/>
  <c r="E258" i="9"/>
  <c r="B258" i="9" s="1"/>
  <c r="M257" i="9"/>
  <c r="L257" i="9"/>
  <c r="F257" i="9" s="1"/>
  <c r="B257" i="9" s="1"/>
  <c r="E257" i="9"/>
  <c r="M256" i="9"/>
  <c r="L256" i="9"/>
  <c r="E256" i="9"/>
  <c r="M255" i="9"/>
  <c r="L255" i="9"/>
  <c r="F255" i="9"/>
  <c r="E255" i="9"/>
  <c r="B255" i="9" s="1"/>
  <c r="M254" i="9"/>
  <c r="F254" i="9" s="1"/>
  <c r="L254" i="9"/>
  <c r="E254" i="9"/>
  <c r="M253" i="9"/>
  <c r="L253" i="9"/>
  <c r="F253" i="9" s="1"/>
  <c r="E253" i="9"/>
  <c r="M252" i="9"/>
  <c r="L252" i="9"/>
  <c r="F252" i="9" s="1"/>
  <c r="B252" i="9" s="1"/>
  <c r="E252" i="9"/>
  <c r="M251" i="9"/>
  <c r="L251" i="9"/>
  <c r="F251" i="9" s="1"/>
  <c r="E251" i="9"/>
  <c r="M250" i="9"/>
  <c r="L250" i="9"/>
  <c r="F250" i="9"/>
  <c r="E250" i="9"/>
  <c r="B250" i="9" s="1"/>
  <c r="M249" i="9"/>
  <c r="L249" i="9"/>
  <c r="F249" i="9" s="1"/>
  <c r="B249" i="9" s="1"/>
  <c r="E249" i="9"/>
  <c r="M248" i="9"/>
  <c r="L248" i="9"/>
  <c r="E248" i="9"/>
  <c r="M247" i="9"/>
  <c r="L247" i="9"/>
  <c r="F247" i="9"/>
  <c r="E247" i="9"/>
  <c r="B247" i="9" s="1"/>
  <c r="M246" i="9"/>
  <c r="F246" i="9" s="1"/>
  <c r="L246" i="9"/>
  <c r="E246" i="9"/>
  <c r="M245" i="9"/>
  <c r="L245" i="9"/>
  <c r="F245" i="9" s="1"/>
  <c r="E245" i="9"/>
  <c r="B245" i="9" s="1"/>
  <c r="M244" i="9"/>
  <c r="L244" i="9"/>
  <c r="F244" i="9" s="1"/>
  <c r="B244" i="9" s="1"/>
  <c r="E244" i="9"/>
  <c r="M243" i="9"/>
  <c r="L243" i="9"/>
  <c r="F243" i="9" s="1"/>
  <c r="E243" i="9"/>
  <c r="B243" i="9" s="1"/>
  <c r="M242" i="9"/>
  <c r="L242" i="9"/>
  <c r="F242" i="9"/>
  <c r="E242" i="9"/>
  <c r="B242" i="9" s="1"/>
  <c r="M241" i="9"/>
  <c r="L241" i="9"/>
  <c r="F241" i="9" s="1"/>
  <c r="B241" i="9" s="1"/>
  <c r="E241" i="9"/>
  <c r="M240" i="9"/>
  <c r="L240" i="9"/>
  <c r="E240" i="9"/>
  <c r="M239" i="9"/>
  <c r="L239" i="9"/>
  <c r="F239" i="9"/>
  <c r="E239" i="9"/>
  <c r="B239" i="9" s="1"/>
  <c r="M238" i="9"/>
  <c r="F238" i="9" s="1"/>
  <c r="L238" i="9"/>
  <c r="E238" i="9"/>
  <c r="B238" i="9" s="1"/>
  <c r="M237" i="9"/>
  <c r="L237" i="9"/>
  <c r="F237" i="9" s="1"/>
  <c r="E237" i="9"/>
  <c r="B237" i="9" s="1"/>
  <c r="M236" i="9"/>
  <c r="L236" i="9"/>
  <c r="F236" i="9" s="1"/>
  <c r="B236" i="9" s="1"/>
  <c r="E236" i="9"/>
  <c r="M235" i="9"/>
  <c r="L235" i="9"/>
  <c r="F235" i="9" s="1"/>
  <c r="E235" i="9"/>
  <c r="B235" i="9" s="1"/>
  <c r="M234" i="9"/>
  <c r="L234" i="9"/>
  <c r="F234" i="9"/>
  <c r="E234" i="9"/>
  <c r="M233" i="9"/>
  <c r="L233" i="9"/>
  <c r="F233" i="9" s="1"/>
  <c r="B233" i="9" s="1"/>
  <c r="E233" i="9"/>
  <c r="M232" i="9"/>
  <c r="L232" i="9"/>
  <c r="F232" i="9" s="1"/>
  <c r="B232" i="9" s="1"/>
  <c r="E232" i="9"/>
  <c r="M231" i="9"/>
  <c r="L231" i="9"/>
  <c r="F231" i="9"/>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E172" i="9" s="1"/>
  <c r="B172" i="9" s="1"/>
  <c r="G172" i="9"/>
  <c r="F172" i="9"/>
  <c r="H171" i="9"/>
  <c r="G171" i="9"/>
  <c r="F171" i="9"/>
  <c r="E171" i="9"/>
  <c r="B171" i="9" s="1"/>
  <c r="H170" i="9"/>
  <c r="G170" i="9"/>
  <c r="E170" i="9" s="1"/>
  <c r="B170" i="9" s="1"/>
  <c r="F170" i="9"/>
  <c r="H169" i="9"/>
  <c r="G169" i="9"/>
  <c r="F169" i="9"/>
  <c r="H168" i="9"/>
  <c r="G168" i="9"/>
  <c r="F168" i="9"/>
  <c r="E168" i="9"/>
  <c r="B168" i="9" s="1"/>
  <c r="H167" i="9"/>
  <c r="G167" i="9"/>
  <c r="E167" i="9" s="1"/>
  <c r="B167" i="9" s="1"/>
  <c r="F167" i="9"/>
  <c r="H166" i="9"/>
  <c r="G166" i="9"/>
  <c r="E166" i="9" s="1"/>
  <c r="B166" i="9" s="1"/>
  <c r="F166" i="9"/>
  <c r="H165" i="9"/>
  <c r="E165" i="9" s="1"/>
  <c r="G165" i="9"/>
  <c r="F165" i="9"/>
  <c r="B165" i="9"/>
  <c r="H164" i="9"/>
  <c r="E164" i="9" s="1"/>
  <c r="B164" i="9" s="1"/>
  <c r="G164" i="9"/>
  <c r="F164" i="9"/>
  <c r="H163" i="9"/>
  <c r="G163" i="9"/>
  <c r="F163" i="9"/>
  <c r="E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E148" i="9" s="1"/>
  <c r="B148" i="9" s="1"/>
  <c r="F148" i="9"/>
  <c r="H147" i="9"/>
  <c r="G147" i="9"/>
  <c r="F147" i="9"/>
  <c r="E147" i="9"/>
  <c r="B147" i="9" s="1"/>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E133" i="9" s="1"/>
  <c r="G133" i="9"/>
  <c r="F133" i="9"/>
  <c r="B133" i="9"/>
  <c r="H132" i="9"/>
  <c r="E132" i="9" s="1"/>
  <c r="B132" i="9" s="1"/>
  <c r="G132" i="9"/>
  <c r="F132" i="9"/>
  <c r="H131" i="9"/>
  <c r="G131" i="9"/>
  <c r="F131" i="9"/>
  <c r="E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E125" i="9" s="1"/>
  <c r="G125" i="9"/>
  <c r="F125" i="9"/>
  <c r="B125" i="9"/>
  <c r="H124" i="9"/>
  <c r="G124" i="9"/>
  <c r="E124" i="9" s="1"/>
  <c r="B124" i="9" s="1"/>
  <c r="F124" i="9"/>
  <c r="H123" i="9"/>
  <c r="G123" i="9"/>
  <c r="F123" i="9"/>
  <c r="E123" i="9"/>
  <c r="B123" i="9" s="1"/>
  <c r="H122" i="9"/>
  <c r="G122" i="9"/>
  <c r="E122" i="9" s="1"/>
  <c r="B122" i="9" s="1"/>
  <c r="F122" i="9"/>
  <c r="H121" i="9"/>
  <c r="G121" i="9"/>
  <c r="F121" i="9"/>
  <c r="H120" i="9"/>
  <c r="G120" i="9"/>
  <c r="F120" i="9"/>
  <c r="E120" i="9"/>
  <c r="B120" i="9" s="1"/>
  <c r="H119" i="9"/>
  <c r="G119" i="9"/>
  <c r="E119" i="9" s="1"/>
  <c r="B119" i="9" s="1"/>
  <c r="F119" i="9"/>
  <c r="H118" i="9"/>
  <c r="G118" i="9"/>
  <c r="E118" i="9" s="1"/>
  <c r="B118" i="9" s="1"/>
  <c r="F118" i="9"/>
  <c r="H117" i="9"/>
  <c r="E117" i="9" s="1"/>
  <c r="G117" i="9"/>
  <c r="F117" i="9"/>
  <c r="B117" i="9"/>
  <c r="H116" i="9"/>
  <c r="E116" i="9" s="1"/>
  <c r="B116" i="9" s="1"/>
  <c r="G116" i="9"/>
  <c r="F116" i="9"/>
  <c r="H115" i="9"/>
  <c r="G115" i="9"/>
  <c r="F115" i="9"/>
  <c r="E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G109" i="9"/>
  <c r="F109" i="9"/>
  <c r="B109" i="9"/>
  <c r="H108" i="9"/>
  <c r="G108" i="9"/>
  <c r="E108" i="9" s="1"/>
  <c r="B108" i="9" s="1"/>
  <c r="F108" i="9"/>
  <c r="H107" i="9"/>
  <c r="G107" i="9"/>
  <c r="F107" i="9"/>
  <c r="E107" i="9"/>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H98" i="9"/>
  <c r="G98" i="9"/>
  <c r="E98" i="9" s="1"/>
  <c r="B98" i="9" s="1"/>
  <c r="F98" i="9"/>
  <c r="H97" i="9"/>
  <c r="G97" i="9"/>
  <c r="F97" i="9"/>
  <c r="H96" i="9"/>
  <c r="G96" i="9"/>
  <c r="F96" i="9"/>
  <c r="E96" i="9"/>
  <c r="B96" i="9"/>
  <c r="H95" i="9"/>
  <c r="G95" i="9"/>
  <c r="E95" i="9" s="1"/>
  <c r="B95" i="9" s="1"/>
  <c r="F95" i="9"/>
  <c r="H94" i="9"/>
  <c r="G94" i="9"/>
  <c r="E94" i="9" s="1"/>
  <c r="F94" i="9"/>
  <c r="H93" i="9"/>
  <c r="G93" i="9"/>
  <c r="E93" i="9" s="1"/>
  <c r="B93" i="9" s="1"/>
  <c r="F93" i="9"/>
  <c r="H92" i="9"/>
  <c r="G92" i="9"/>
  <c r="E92" i="9" s="1"/>
  <c r="B92" i="9" s="1"/>
  <c r="F92" i="9"/>
  <c r="H91" i="9"/>
  <c r="G91" i="9"/>
  <c r="F91" i="9"/>
  <c r="E91" i="9"/>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E85" i="9" s="1"/>
  <c r="B85" i="9" s="1"/>
  <c r="F85" i="9"/>
  <c r="H84" i="9"/>
  <c r="G84" i="9"/>
  <c r="E84" i="9" s="1"/>
  <c r="B84" i="9" s="1"/>
  <c r="F84" i="9"/>
  <c r="H83" i="9"/>
  <c r="G83" i="9"/>
  <c r="F83" i="9"/>
  <c r="B83" i="9" s="1"/>
  <c r="E83" i="9"/>
  <c r="H82" i="9"/>
  <c r="G82" i="9"/>
  <c r="E82" i="9" s="1"/>
  <c r="B82" i="9" s="1"/>
  <c r="F82" i="9"/>
  <c r="H81" i="9"/>
  <c r="G81" i="9"/>
  <c r="E81" i="9" s="1"/>
  <c r="B81" i="9" s="1"/>
  <c r="F81" i="9"/>
  <c r="H80" i="9"/>
  <c r="G80" i="9"/>
  <c r="F80" i="9"/>
  <c r="E80" i="9"/>
  <c r="B80" i="9"/>
  <c r="H79" i="9"/>
  <c r="G79" i="9"/>
  <c r="F79" i="9"/>
  <c r="E79" i="9"/>
  <c r="B79" i="9" s="1"/>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F56" i="9"/>
  <c r="E56" i="9"/>
  <c r="B56" i="9"/>
  <c r="H55" i="9"/>
  <c r="G55" i="9"/>
  <c r="F55" i="9"/>
  <c r="E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E48" i="9"/>
  <c r="B48" i="9"/>
  <c r="H47" i="9"/>
  <c r="G47" i="9"/>
  <c r="F47" i="9"/>
  <c r="E47" i="9"/>
  <c r="B47" i="9"/>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G39" i="9"/>
  <c r="F39" i="9"/>
  <c r="E39" i="9"/>
  <c r="B39" i="9"/>
  <c r="H38" i="9"/>
  <c r="G38" i="9"/>
  <c r="E38" i="9" s="1"/>
  <c r="B38" i="9" s="1"/>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E32" i="9"/>
  <c r="B32" i="9"/>
  <c r="H31" i="9"/>
  <c r="G31" i="9"/>
  <c r="F31" i="9"/>
  <c r="E31" i="9"/>
  <c r="B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c r="D18" i="8"/>
  <c r="D8" i="8"/>
  <c r="D6" i="8"/>
  <c r="E44" i="7"/>
  <c r="E38" i="7" s="1"/>
  <c r="D44" i="7"/>
  <c r="E39" i="7"/>
  <c r="D39" i="7"/>
  <c r="D38" i="7"/>
  <c r="E30" i="7"/>
  <c r="D30" i="7"/>
  <c r="E23" i="7"/>
  <c r="E22" i="7" s="1"/>
  <c r="D23" i="7"/>
  <c r="D22" i="7" s="1"/>
  <c r="E14" i="7"/>
  <c r="D14" i="7"/>
  <c r="E7" i="7"/>
  <c r="D7" i="7"/>
  <c r="D6" i="7" s="1"/>
  <c r="D5" i="7" s="1"/>
  <c r="E6"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I31"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D629" i="4" s="1"/>
  <c r="F629"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E584" i="4" s="1"/>
  <c r="D589" i="4"/>
  <c r="F589" i="4" s="1"/>
  <c r="F588" i="4"/>
  <c r="F587" i="4"/>
  <c r="F586" i="4"/>
  <c r="F585" i="4"/>
  <c r="E585" i="4"/>
  <c r="D585" i="4"/>
  <c r="D584" i="4"/>
  <c r="F584" i="4" s="1"/>
  <c r="F583" i="4"/>
  <c r="F582" i="4"/>
  <c r="F581" i="4"/>
  <c r="E581" i="4"/>
  <c r="D581" i="4"/>
  <c r="F580" i="4"/>
  <c r="F579" i="4"/>
  <c r="F578" i="4"/>
  <c r="E578" i="4"/>
  <c r="E571" i="4" s="1"/>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F532" i="4"/>
  <c r="E532" i="4"/>
  <c r="D532" i="4"/>
  <c r="D522" i="4" s="1"/>
  <c r="F531" i="4"/>
  <c r="F530" i="4"/>
  <c r="F529" i="4"/>
  <c r="E529" i="4"/>
  <c r="D529" i="4"/>
  <c r="F528" i="4"/>
  <c r="F527" i="4"/>
  <c r="F526" i="4"/>
  <c r="E526" i="4"/>
  <c r="D526" i="4"/>
  <c r="F525" i="4"/>
  <c r="F524" i="4"/>
  <c r="E523" i="4"/>
  <c r="E522" i="4" s="1"/>
  <c r="D523" i="4"/>
  <c r="F523" i="4" s="1"/>
  <c r="F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E428" i="4"/>
  <c r="D428" i="4"/>
  <c r="F428" i="4" s="1"/>
  <c r="F427" i="4"/>
  <c r="E427" i="4"/>
  <c r="E648" i="4" s="1"/>
  <c r="D427" i="4"/>
  <c r="D648" i="4" s="1"/>
  <c r="F648" i="4" s="1"/>
  <c r="F426" i="4"/>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E230" i="4" s="1"/>
  <c r="D226" i="1" s="1"/>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E221" i="4" s="1"/>
  <c r="D225" i="4"/>
  <c r="F225" i="4" s="1"/>
  <c r="F224" i="4"/>
  <c r="F223" i="4"/>
  <c r="E222" i="4"/>
  <c r="D222" i="4"/>
  <c r="F222"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F135" i="4"/>
  <c r="E135" i="4"/>
  <c r="E134" i="4" s="1"/>
  <c r="D135" i="4"/>
  <c r="D134"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F77" i="4" s="1"/>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3" i="1"/>
  <c r="G1683" i="1"/>
  <c r="C1683" i="1"/>
  <c r="H1682" i="1"/>
  <c r="G1682" i="1"/>
  <c r="C1682" i="1"/>
  <c r="G1681" i="1"/>
  <c r="C1681" i="1"/>
  <c r="H1681" i="1" s="1"/>
  <c r="H1680" i="1"/>
  <c r="C1680" i="1"/>
  <c r="G1680" i="1" s="1"/>
  <c r="H1679" i="1"/>
  <c r="G1679" i="1"/>
  <c r="C1679" i="1"/>
  <c r="C1678" i="1"/>
  <c r="G1677" i="1"/>
  <c r="C1677" i="1"/>
  <c r="H1677" i="1" s="1"/>
  <c r="C1676" i="1"/>
  <c r="H1675" i="1"/>
  <c r="G1675" i="1"/>
  <c r="C1675" i="1"/>
  <c r="H1674" i="1"/>
  <c r="G1674" i="1"/>
  <c r="C1674" i="1"/>
  <c r="G1673" i="1"/>
  <c r="C1673" i="1"/>
  <c r="H1673" i="1" s="1"/>
  <c r="H1672" i="1"/>
  <c r="C1672" i="1"/>
  <c r="G1672" i="1" s="1"/>
  <c r="H1671" i="1"/>
  <c r="G1671" i="1"/>
  <c r="C1671" i="1"/>
  <c r="H1670" i="1"/>
  <c r="C1670" i="1"/>
  <c r="G1670" i="1" s="1"/>
  <c r="G1669" i="1"/>
  <c r="C1669" i="1"/>
  <c r="H1669" i="1" s="1"/>
  <c r="C1668" i="1"/>
  <c r="H1667" i="1"/>
  <c r="G1667" i="1"/>
  <c r="C1667" i="1"/>
  <c r="H1666" i="1"/>
  <c r="G1666" i="1"/>
  <c r="C1666" i="1"/>
  <c r="G1665" i="1"/>
  <c r="C1665" i="1"/>
  <c r="H1665" i="1" s="1"/>
  <c r="H1664" i="1"/>
  <c r="C1664" i="1"/>
  <c r="G1664" i="1" s="1"/>
  <c r="H1663" i="1"/>
  <c r="G1663" i="1"/>
  <c r="C1663" i="1"/>
  <c r="C1662" i="1"/>
  <c r="G1662" i="1" s="1"/>
  <c r="G1661" i="1"/>
  <c r="C1661" i="1"/>
  <c r="H1661" i="1" s="1"/>
  <c r="C1660" i="1"/>
  <c r="H1659" i="1"/>
  <c r="G1659" i="1"/>
  <c r="C1659" i="1"/>
  <c r="H1658" i="1"/>
  <c r="G1658" i="1"/>
  <c r="C1658" i="1"/>
  <c r="G1657" i="1"/>
  <c r="C1657" i="1"/>
  <c r="H1657" i="1" s="1"/>
  <c r="H1656" i="1"/>
  <c r="C1656" i="1"/>
  <c r="G1656" i="1" s="1"/>
  <c r="H1655" i="1"/>
  <c r="G1655" i="1"/>
  <c r="C1655" i="1"/>
  <c r="C1654" i="1"/>
  <c r="G1654" i="1" s="1"/>
  <c r="G1653" i="1"/>
  <c r="C1653" i="1"/>
  <c r="H1653" i="1" s="1"/>
  <c r="C1652" i="1"/>
  <c r="H1651" i="1"/>
  <c r="G1651" i="1"/>
  <c r="C1651" i="1"/>
  <c r="H1650" i="1"/>
  <c r="G1650" i="1"/>
  <c r="C1650" i="1"/>
  <c r="G1649" i="1"/>
  <c r="C1649" i="1"/>
  <c r="H1649" i="1" s="1"/>
  <c r="H1648" i="1"/>
  <c r="C1648" i="1"/>
  <c r="G1648" i="1" s="1"/>
  <c r="H1647" i="1"/>
  <c r="G1647" i="1"/>
  <c r="C1647" i="1"/>
  <c r="C1646" i="1"/>
  <c r="G1645" i="1"/>
  <c r="C1645" i="1"/>
  <c r="H1645" i="1" s="1"/>
  <c r="C1644" i="1"/>
  <c r="H1643" i="1"/>
  <c r="G1643" i="1"/>
  <c r="C1643" i="1"/>
  <c r="H1642" i="1"/>
  <c r="G1642" i="1"/>
  <c r="C1642" i="1"/>
  <c r="G1641" i="1"/>
  <c r="C1641" i="1"/>
  <c r="H1641" i="1" s="1"/>
  <c r="H1640" i="1"/>
  <c r="C1640" i="1"/>
  <c r="G1640" i="1" s="1"/>
  <c r="H1639" i="1"/>
  <c r="G1639" i="1"/>
  <c r="C1639" i="1"/>
  <c r="H1638" i="1"/>
  <c r="C1638" i="1"/>
  <c r="G1638" i="1" s="1"/>
  <c r="G1637" i="1"/>
  <c r="C1637" i="1"/>
  <c r="H1637" i="1" s="1"/>
  <c r="C1636" i="1"/>
  <c r="H1635" i="1"/>
  <c r="G1635" i="1"/>
  <c r="C1635" i="1"/>
  <c r="H1634" i="1"/>
  <c r="G1634" i="1"/>
  <c r="C1634" i="1"/>
  <c r="G1633" i="1"/>
  <c r="C1633" i="1"/>
  <c r="H1633" i="1" s="1"/>
  <c r="H1632" i="1"/>
  <c r="C1632" i="1"/>
  <c r="G1632" i="1" s="1"/>
  <c r="H1631" i="1"/>
  <c r="G1631" i="1"/>
  <c r="C1631" i="1"/>
  <c r="C1630" i="1"/>
  <c r="G1630" i="1" s="1"/>
  <c r="C1629" i="1"/>
  <c r="H1629" i="1" s="1"/>
  <c r="H1627" i="1"/>
  <c r="G1627" i="1"/>
  <c r="C1627" i="1"/>
  <c r="H1626" i="1"/>
  <c r="G1626" i="1"/>
  <c r="C1626" i="1"/>
  <c r="G1625" i="1"/>
  <c r="C1625" i="1"/>
  <c r="H1625" i="1" s="1"/>
  <c r="H1624" i="1"/>
  <c r="C1624" i="1"/>
  <c r="G1624" i="1" s="1"/>
  <c r="H1623" i="1"/>
  <c r="G1623" i="1"/>
  <c r="C1623" i="1"/>
  <c r="C1620" i="1"/>
  <c r="H1619" i="1"/>
  <c r="G1619" i="1"/>
  <c r="C1619" i="1"/>
  <c r="H1618" i="1"/>
  <c r="G1618" i="1"/>
  <c r="C1618" i="1"/>
  <c r="G1617" i="1"/>
  <c r="C1617" i="1"/>
  <c r="H1617" i="1" s="1"/>
  <c r="H1616" i="1"/>
  <c r="C1616" i="1"/>
  <c r="G1616" i="1" s="1"/>
  <c r="H1615" i="1"/>
  <c r="G1615" i="1"/>
  <c r="C1615" i="1"/>
  <c r="H1614" i="1"/>
  <c r="C1614" i="1"/>
  <c r="G1614" i="1" s="1"/>
  <c r="C1613" i="1"/>
  <c r="H1613" i="1" s="1"/>
  <c r="C1612" i="1"/>
  <c r="H1611" i="1"/>
  <c r="G1611" i="1"/>
  <c r="C1611" i="1"/>
  <c r="H1610" i="1"/>
  <c r="G1610" i="1"/>
  <c r="C1610" i="1"/>
  <c r="G1609" i="1"/>
  <c r="C1609" i="1"/>
  <c r="H1609" i="1" s="1"/>
  <c r="H1608" i="1"/>
  <c r="C1608" i="1"/>
  <c r="G1608" i="1" s="1"/>
  <c r="H1607" i="1"/>
  <c r="G1607" i="1"/>
  <c r="C1607" i="1"/>
  <c r="C1606" i="1"/>
  <c r="G1606" i="1" s="1"/>
  <c r="C1605" i="1"/>
  <c r="H1605" i="1" s="1"/>
  <c r="C1604" i="1"/>
  <c r="H1603" i="1"/>
  <c r="G1603" i="1"/>
  <c r="C1603" i="1"/>
  <c r="H1602" i="1"/>
  <c r="G1602" i="1"/>
  <c r="C1602" i="1"/>
  <c r="G1601" i="1"/>
  <c r="C1601" i="1"/>
  <c r="H1601" i="1" s="1"/>
  <c r="H1600" i="1"/>
  <c r="C1600" i="1"/>
  <c r="G1600" i="1" s="1"/>
  <c r="H1599" i="1"/>
  <c r="G1599" i="1"/>
  <c r="C1599" i="1"/>
  <c r="H1598" i="1"/>
  <c r="C1598" i="1"/>
  <c r="G1598" i="1" s="1"/>
  <c r="G1597" i="1"/>
  <c r="C1597" i="1"/>
  <c r="H1597" i="1" s="1"/>
  <c r="C1596" i="1"/>
  <c r="H1595" i="1"/>
  <c r="G1595" i="1"/>
  <c r="C1595" i="1"/>
  <c r="H1594" i="1"/>
  <c r="G1594" i="1"/>
  <c r="C1594" i="1"/>
  <c r="G1593" i="1"/>
  <c r="C1593" i="1"/>
  <c r="H1593" i="1" s="1"/>
  <c r="H1592" i="1"/>
  <c r="C1592" i="1"/>
  <c r="G1592" i="1" s="1"/>
  <c r="H1591" i="1"/>
  <c r="G1591" i="1"/>
  <c r="C1591" i="1"/>
  <c r="H1590" i="1"/>
  <c r="C1590" i="1"/>
  <c r="G1590" i="1" s="1"/>
  <c r="G1589" i="1"/>
  <c r="C1589" i="1"/>
  <c r="H1589" i="1" s="1"/>
  <c r="C1588" i="1"/>
  <c r="H1587" i="1"/>
  <c r="G1587" i="1"/>
  <c r="C1587" i="1"/>
  <c r="H1586" i="1"/>
  <c r="G1586" i="1"/>
  <c r="C1586" i="1"/>
  <c r="G1585" i="1"/>
  <c r="C1585" i="1"/>
  <c r="H1585" i="1" s="1"/>
  <c r="H1584" i="1"/>
  <c r="C1584" i="1"/>
  <c r="G1584" i="1" s="1"/>
  <c r="H1583" i="1"/>
  <c r="G1583" i="1"/>
  <c r="C1583" i="1"/>
  <c r="C1582" i="1"/>
  <c r="D1581" i="1"/>
  <c r="C1581" i="1"/>
  <c r="G1580" i="1"/>
  <c r="D1580" i="1"/>
  <c r="C1580" i="1"/>
  <c r="H1580" i="1" s="1"/>
  <c r="I1580" i="1" s="1"/>
  <c r="G1579" i="1"/>
  <c r="D1579" i="1"/>
  <c r="C1579" i="1"/>
  <c r="J1579" i="1" s="1"/>
  <c r="D1578" i="1"/>
  <c r="C1578" i="1"/>
  <c r="G1577" i="1"/>
  <c r="D1577" i="1"/>
  <c r="C1577" i="1"/>
  <c r="H1577" i="1" s="1"/>
  <c r="G1576" i="1"/>
  <c r="D1576" i="1"/>
  <c r="C1576" i="1"/>
  <c r="J1576" i="1" s="1"/>
  <c r="G1575" i="1"/>
  <c r="D1575" i="1"/>
  <c r="C1575" i="1"/>
  <c r="D1574" i="1"/>
  <c r="C1574" i="1"/>
  <c r="G1573" i="1"/>
  <c r="D1573" i="1"/>
  <c r="C1573" i="1"/>
  <c r="H1573" i="1" s="1"/>
  <c r="I1573" i="1" s="1"/>
  <c r="G1572" i="1"/>
  <c r="D1572" i="1"/>
  <c r="C1572" i="1"/>
  <c r="H1572" i="1" s="1"/>
  <c r="G1571" i="1"/>
  <c r="D1571" i="1"/>
  <c r="C1571" i="1"/>
  <c r="H1571" i="1" s="1"/>
  <c r="G1570" i="1"/>
  <c r="D1570" i="1"/>
  <c r="C1570" i="1"/>
  <c r="J1570" i="1" s="1"/>
  <c r="D1569" i="1"/>
  <c r="C1569" i="1"/>
  <c r="D1568" i="1"/>
  <c r="C1568" i="1"/>
  <c r="I1567" i="1"/>
  <c r="G1567" i="1"/>
  <c r="D1567" i="1"/>
  <c r="C1567" i="1"/>
  <c r="H1567" i="1" s="1"/>
  <c r="G1566" i="1"/>
  <c r="D1566" i="1"/>
  <c r="C1566" i="1"/>
  <c r="J1566" i="1" s="1"/>
  <c r="G1565" i="1"/>
  <c r="D1565" i="1"/>
  <c r="C1565" i="1"/>
  <c r="D1564" i="1"/>
  <c r="C1564" i="1"/>
  <c r="G1563" i="1"/>
  <c r="D1563" i="1"/>
  <c r="C1563" i="1"/>
  <c r="H1563" i="1" s="1"/>
  <c r="G1562" i="1"/>
  <c r="D1562" i="1"/>
  <c r="C1562" i="1"/>
  <c r="D1561" i="1"/>
  <c r="C1561" i="1"/>
  <c r="G1560" i="1"/>
  <c r="D1560" i="1"/>
  <c r="C1560" i="1"/>
  <c r="H1560" i="1" s="1"/>
  <c r="I1560" i="1" s="1"/>
  <c r="G1559" i="1"/>
  <c r="D1559" i="1"/>
  <c r="C1559" i="1"/>
  <c r="J1559" i="1" s="1"/>
  <c r="D1558" i="1"/>
  <c r="C1558" i="1"/>
  <c r="D1557" i="1"/>
  <c r="C1557" i="1"/>
  <c r="G1556" i="1"/>
  <c r="D1556" i="1"/>
  <c r="C1556" i="1"/>
  <c r="H1556" i="1" s="1"/>
  <c r="D1555" i="1"/>
  <c r="C1555" i="1"/>
  <c r="I1554" i="1"/>
  <c r="G1554" i="1"/>
  <c r="D1554" i="1"/>
  <c r="C1554" i="1"/>
  <c r="H1554" i="1" s="1"/>
  <c r="G1553" i="1"/>
  <c r="D1553" i="1"/>
  <c r="C1553" i="1"/>
  <c r="J1553" i="1" s="1"/>
  <c r="D1552" i="1"/>
  <c r="C1552" i="1"/>
  <c r="G1552" i="1" s="1"/>
  <c r="D1551" i="1"/>
  <c r="C1551" i="1"/>
  <c r="I1550" i="1"/>
  <c r="G1550" i="1"/>
  <c r="D1550" i="1"/>
  <c r="C1550" i="1"/>
  <c r="H1550" i="1" s="1"/>
  <c r="G1549" i="1"/>
  <c r="D1549" i="1"/>
  <c r="C1549" i="1"/>
  <c r="J1549" i="1" s="1"/>
  <c r="G1548" i="1"/>
  <c r="D1548" i="1"/>
  <c r="C1548" i="1"/>
  <c r="H1547" i="1"/>
  <c r="G1547" i="1"/>
  <c r="D1547" i="1"/>
  <c r="J1547" i="1" s="1"/>
  <c r="C1547" i="1"/>
  <c r="J1546" i="1"/>
  <c r="H1546" i="1"/>
  <c r="D1546" i="1"/>
  <c r="C1546" i="1"/>
  <c r="G1546" i="1" s="1"/>
  <c r="D1545" i="1"/>
  <c r="C1545" i="1"/>
  <c r="D1544" i="1"/>
  <c r="C1544" i="1"/>
  <c r="G1544" i="1" s="1"/>
  <c r="J1543" i="1"/>
  <c r="H1543" i="1"/>
  <c r="G1543" i="1"/>
  <c r="I1543" i="1" s="1"/>
  <c r="D1543" i="1"/>
  <c r="C1543" i="1"/>
  <c r="J1542" i="1"/>
  <c r="H1542" i="1"/>
  <c r="D1542" i="1"/>
  <c r="C1542" i="1"/>
  <c r="G1542" i="1" s="1"/>
  <c r="I1542" i="1" s="1"/>
  <c r="D1541" i="1"/>
  <c r="C1541" i="1"/>
  <c r="D1540" i="1"/>
  <c r="D1539" i="1"/>
  <c r="D1537" i="1"/>
  <c r="H1536" i="1"/>
  <c r="G1536" i="1"/>
  <c r="D1536" i="1"/>
  <c r="C1536" i="1"/>
  <c r="H1535" i="1"/>
  <c r="D1535" i="1"/>
  <c r="G1535" i="1" s="1"/>
  <c r="C1535" i="1"/>
  <c r="H1534" i="1"/>
  <c r="G1534" i="1"/>
  <c r="D1534" i="1"/>
  <c r="C1534" i="1"/>
  <c r="H1533" i="1"/>
  <c r="D1533" i="1"/>
  <c r="G1533" i="1" s="1"/>
  <c r="C1533" i="1"/>
  <c r="H1532" i="1"/>
  <c r="G1532" i="1"/>
  <c r="D1532" i="1"/>
  <c r="C1532" i="1"/>
  <c r="D1531" i="1"/>
  <c r="C1531" i="1"/>
  <c r="H1530" i="1"/>
  <c r="G1530" i="1"/>
  <c r="D1530" i="1"/>
  <c r="C1530" i="1"/>
  <c r="H1529" i="1"/>
  <c r="D1529" i="1"/>
  <c r="G1529" i="1" s="1"/>
  <c r="C1529" i="1"/>
  <c r="H1528" i="1"/>
  <c r="G1528" i="1"/>
  <c r="D1528" i="1"/>
  <c r="C1528" i="1"/>
  <c r="D1527" i="1"/>
  <c r="G1527" i="1" s="1"/>
  <c r="C1527" i="1"/>
  <c r="H1526" i="1"/>
  <c r="G1526" i="1"/>
  <c r="D1526" i="1"/>
  <c r="C1526" i="1"/>
  <c r="H1525" i="1"/>
  <c r="D1525" i="1"/>
  <c r="G1525" i="1" s="1"/>
  <c r="C1525" i="1"/>
  <c r="H1524" i="1"/>
  <c r="G1524" i="1"/>
  <c r="D1524" i="1"/>
  <c r="C1524" i="1"/>
  <c r="D1523" i="1"/>
  <c r="G1523" i="1" s="1"/>
  <c r="C1523" i="1"/>
  <c r="H1522" i="1"/>
  <c r="G1522" i="1"/>
  <c r="D1522" i="1"/>
  <c r="C1522" i="1"/>
  <c r="D1521" i="1"/>
  <c r="G1521" i="1" s="1"/>
  <c r="C1521" i="1"/>
  <c r="H1520" i="1"/>
  <c r="G1520" i="1"/>
  <c r="D1520" i="1"/>
  <c r="C1520" i="1"/>
  <c r="H1519" i="1"/>
  <c r="D1519" i="1"/>
  <c r="G1519" i="1" s="1"/>
  <c r="C1519" i="1"/>
  <c r="D1518" i="1"/>
  <c r="D1517" i="1"/>
  <c r="G1517" i="1" s="1"/>
  <c r="C1517" i="1"/>
  <c r="H1516" i="1"/>
  <c r="G1516" i="1"/>
  <c r="D1516" i="1"/>
  <c r="C1516" i="1"/>
  <c r="H1515" i="1"/>
  <c r="D1515" i="1"/>
  <c r="G1515" i="1" s="1"/>
  <c r="C1515" i="1"/>
  <c r="H1514" i="1"/>
  <c r="G1514" i="1"/>
  <c r="D1514" i="1"/>
  <c r="C1514" i="1"/>
  <c r="D1513" i="1"/>
  <c r="G1513" i="1" s="1"/>
  <c r="C1513" i="1"/>
  <c r="H1512" i="1"/>
  <c r="G1512" i="1"/>
  <c r="D1512" i="1"/>
  <c r="C1512" i="1"/>
  <c r="D1511" i="1"/>
  <c r="G1511" i="1" s="1"/>
  <c r="C1511" i="1"/>
  <c r="D1510" i="1"/>
  <c r="H1509" i="1"/>
  <c r="D1509" i="1"/>
  <c r="G1509" i="1" s="1"/>
  <c r="C1509" i="1"/>
  <c r="H1508" i="1"/>
  <c r="G1508" i="1"/>
  <c r="D1508" i="1"/>
  <c r="C1508" i="1"/>
  <c r="D1507" i="1"/>
  <c r="G1507" i="1" s="1"/>
  <c r="C1507" i="1"/>
  <c r="H1506" i="1"/>
  <c r="G1506" i="1"/>
  <c r="D1506" i="1"/>
  <c r="C1506" i="1"/>
  <c r="H1505" i="1"/>
  <c r="D1505" i="1"/>
  <c r="G1505" i="1" s="1"/>
  <c r="C1505" i="1"/>
  <c r="H1504" i="1"/>
  <c r="G1504" i="1"/>
  <c r="D1504" i="1"/>
  <c r="C1504" i="1"/>
  <c r="D1503" i="1"/>
  <c r="G1503" i="1" s="1"/>
  <c r="C1503" i="1"/>
  <c r="H1502" i="1"/>
  <c r="G1502" i="1"/>
  <c r="D1502" i="1"/>
  <c r="C1502" i="1"/>
  <c r="D1501" i="1"/>
  <c r="G1501" i="1" s="1"/>
  <c r="C1501" i="1"/>
  <c r="H1500" i="1"/>
  <c r="G1500" i="1"/>
  <c r="D1500" i="1"/>
  <c r="C1500" i="1"/>
  <c r="H1499" i="1"/>
  <c r="D1499" i="1"/>
  <c r="G1499" i="1" s="1"/>
  <c r="C1499" i="1"/>
  <c r="H1498" i="1"/>
  <c r="G1498" i="1"/>
  <c r="D1498" i="1"/>
  <c r="C1498" i="1"/>
  <c r="H1497" i="1"/>
  <c r="D1497" i="1"/>
  <c r="G1497" i="1" s="1"/>
  <c r="C1497" i="1"/>
  <c r="H1496" i="1"/>
  <c r="G1496" i="1"/>
  <c r="D1496" i="1"/>
  <c r="C1496" i="1"/>
  <c r="D1495" i="1"/>
  <c r="C1495" i="1"/>
  <c r="H1494" i="1"/>
  <c r="G1494" i="1"/>
  <c r="D1494" i="1"/>
  <c r="C1494" i="1"/>
  <c r="H1493" i="1"/>
  <c r="D1493" i="1"/>
  <c r="G1493" i="1" s="1"/>
  <c r="C1493" i="1"/>
  <c r="H1492" i="1"/>
  <c r="G1492" i="1"/>
  <c r="D1492" i="1"/>
  <c r="C1492" i="1"/>
  <c r="D1491" i="1"/>
  <c r="G1491" i="1" s="1"/>
  <c r="C1491" i="1"/>
  <c r="H1490" i="1"/>
  <c r="G1490" i="1"/>
  <c r="D1490" i="1"/>
  <c r="C1490" i="1"/>
  <c r="H1489" i="1"/>
  <c r="D1489" i="1"/>
  <c r="G1489" i="1" s="1"/>
  <c r="C1489" i="1"/>
  <c r="H1488" i="1"/>
  <c r="G1488" i="1"/>
  <c r="D1488" i="1"/>
  <c r="C1488" i="1"/>
  <c r="D1487" i="1"/>
  <c r="G1487" i="1" s="1"/>
  <c r="C1487" i="1"/>
  <c r="H1486" i="1"/>
  <c r="G1486" i="1"/>
  <c r="D1486" i="1"/>
  <c r="C1486" i="1"/>
  <c r="D1485" i="1"/>
  <c r="H1484" i="1"/>
  <c r="G1484" i="1"/>
  <c r="D1484" i="1"/>
  <c r="C1484" i="1"/>
  <c r="H1483" i="1"/>
  <c r="D1483" i="1"/>
  <c r="G1483" i="1" s="1"/>
  <c r="C1483" i="1"/>
  <c r="H1482" i="1"/>
  <c r="G1482" i="1"/>
  <c r="D1482" i="1"/>
  <c r="C1482" i="1"/>
  <c r="D1481" i="1"/>
  <c r="C1481" i="1"/>
  <c r="H1480" i="1"/>
  <c r="G1480" i="1"/>
  <c r="D1480" i="1"/>
  <c r="C1480" i="1"/>
  <c r="H1479" i="1"/>
  <c r="D1479" i="1"/>
  <c r="G1479" i="1" s="1"/>
  <c r="C1479" i="1"/>
  <c r="C1478" i="1"/>
  <c r="D1477" i="1"/>
  <c r="G1477" i="1" s="1"/>
  <c r="C1477" i="1"/>
  <c r="H1476" i="1"/>
  <c r="G1476" i="1"/>
  <c r="D1476" i="1"/>
  <c r="C1476" i="1"/>
  <c r="H1475" i="1"/>
  <c r="D1475" i="1"/>
  <c r="G1475" i="1" s="1"/>
  <c r="C1475" i="1"/>
  <c r="H1474" i="1"/>
  <c r="G1474" i="1"/>
  <c r="D1474" i="1"/>
  <c r="C1474" i="1"/>
  <c r="H1473" i="1"/>
  <c r="D1473" i="1"/>
  <c r="G1473" i="1" s="1"/>
  <c r="C1473" i="1"/>
  <c r="H1472" i="1"/>
  <c r="G1472" i="1"/>
  <c r="D1472" i="1"/>
  <c r="C1472" i="1"/>
  <c r="D1471" i="1"/>
  <c r="C1471" i="1"/>
  <c r="H1470" i="1"/>
  <c r="G1470" i="1"/>
  <c r="D1470" i="1"/>
  <c r="C1470" i="1"/>
  <c r="H1469" i="1"/>
  <c r="D1469" i="1"/>
  <c r="G1469" i="1" s="1"/>
  <c r="C1469" i="1"/>
  <c r="H1468" i="1"/>
  <c r="G1468" i="1"/>
  <c r="D1468" i="1"/>
  <c r="C1468" i="1"/>
  <c r="D1467" i="1"/>
  <c r="G1467" i="1" s="1"/>
  <c r="C1467" i="1"/>
  <c r="H1466" i="1"/>
  <c r="G1466" i="1"/>
  <c r="D1466" i="1"/>
  <c r="C1466" i="1"/>
  <c r="H1465" i="1"/>
  <c r="D1465" i="1"/>
  <c r="G1465" i="1" s="1"/>
  <c r="C1465" i="1"/>
  <c r="H1464" i="1"/>
  <c r="G1464" i="1"/>
  <c r="D1464" i="1"/>
  <c r="C1464" i="1"/>
  <c r="D1463" i="1"/>
  <c r="G1463" i="1" s="1"/>
  <c r="C1463" i="1"/>
  <c r="H1462" i="1"/>
  <c r="G1462" i="1"/>
  <c r="D1462" i="1"/>
  <c r="C1462" i="1"/>
  <c r="D1461" i="1"/>
  <c r="G1461" i="1" s="1"/>
  <c r="C1461" i="1"/>
  <c r="H1460" i="1"/>
  <c r="G1460" i="1"/>
  <c r="D1460" i="1"/>
  <c r="C1460" i="1"/>
  <c r="H1459" i="1"/>
  <c r="D1459" i="1"/>
  <c r="G1459" i="1" s="1"/>
  <c r="C1459" i="1"/>
  <c r="H1458" i="1"/>
  <c r="G1458" i="1"/>
  <c r="D1458" i="1"/>
  <c r="C1458" i="1"/>
  <c r="H1457" i="1"/>
  <c r="D1457" i="1"/>
  <c r="G1457" i="1" s="1"/>
  <c r="C1457" i="1"/>
  <c r="H1456" i="1"/>
  <c r="G1456" i="1"/>
  <c r="D1456" i="1"/>
  <c r="C1456" i="1"/>
  <c r="D1455" i="1"/>
  <c r="C1455" i="1"/>
  <c r="H1454" i="1"/>
  <c r="G1454" i="1"/>
  <c r="D1454" i="1"/>
  <c r="C1454" i="1"/>
  <c r="H1453" i="1"/>
  <c r="D1453" i="1"/>
  <c r="G1453" i="1" s="1"/>
  <c r="C1453" i="1"/>
  <c r="H1452" i="1"/>
  <c r="G1452" i="1"/>
  <c r="D1452" i="1"/>
  <c r="C1452" i="1"/>
  <c r="D1451" i="1"/>
  <c r="G1451" i="1" s="1"/>
  <c r="C1451" i="1"/>
  <c r="H1450" i="1"/>
  <c r="G1450" i="1"/>
  <c r="D1450" i="1"/>
  <c r="C1450" i="1"/>
  <c r="H1449" i="1"/>
  <c r="D1449" i="1"/>
  <c r="G1449" i="1" s="1"/>
  <c r="C1449" i="1"/>
  <c r="H1448" i="1"/>
  <c r="G1448" i="1"/>
  <c r="D1448" i="1"/>
  <c r="C1448" i="1"/>
  <c r="D1447" i="1"/>
  <c r="G1447" i="1" s="1"/>
  <c r="C1447" i="1"/>
  <c r="H1446" i="1"/>
  <c r="G1446" i="1"/>
  <c r="D1446" i="1"/>
  <c r="C1446" i="1"/>
  <c r="D1445" i="1"/>
  <c r="G1445" i="1" s="1"/>
  <c r="C1445" i="1"/>
  <c r="H1444" i="1"/>
  <c r="G1444" i="1"/>
  <c r="D1444" i="1"/>
  <c r="C1444" i="1"/>
  <c r="H1443" i="1"/>
  <c r="D1443" i="1"/>
  <c r="G1443" i="1" s="1"/>
  <c r="C1443" i="1"/>
  <c r="H1442" i="1"/>
  <c r="G1442" i="1"/>
  <c r="D1442" i="1"/>
  <c r="C1442" i="1"/>
  <c r="H1441" i="1"/>
  <c r="D1441" i="1"/>
  <c r="G1441" i="1" s="1"/>
  <c r="C1441" i="1"/>
  <c r="H1440" i="1"/>
  <c r="G1440" i="1"/>
  <c r="D1440" i="1"/>
  <c r="C1440" i="1"/>
  <c r="D1439" i="1"/>
  <c r="C1439" i="1"/>
  <c r="H1438" i="1"/>
  <c r="G1438" i="1"/>
  <c r="D1438" i="1"/>
  <c r="C1438" i="1"/>
  <c r="H1437" i="1"/>
  <c r="D1437" i="1"/>
  <c r="G1437" i="1" s="1"/>
  <c r="C1437" i="1"/>
  <c r="H1436" i="1"/>
  <c r="G1436" i="1"/>
  <c r="D1436" i="1"/>
  <c r="C1436" i="1"/>
  <c r="D1435" i="1"/>
  <c r="G1435" i="1" s="1"/>
  <c r="C1435" i="1"/>
  <c r="H1434" i="1"/>
  <c r="G1434" i="1"/>
  <c r="D1434" i="1"/>
  <c r="C1434" i="1"/>
  <c r="H1433" i="1"/>
  <c r="D1433" i="1"/>
  <c r="G1433" i="1" s="1"/>
  <c r="C1433" i="1"/>
  <c r="H1432" i="1"/>
  <c r="G1432" i="1"/>
  <c r="D1432" i="1"/>
  <c r="C1432" i="1"/>
  <c r="D1431" i="1"/>
  <c r="H1430" i="1"/>
  <c r="G1430" i="1"/>
  <c r="D1430" i="1"/>
  <c r="C1430" i="1"/>
  <c r="H1429" i="1"/>
  <c r="D1429" i="1"/>
  <c r="G1429" i="1" s="1"/>
  <c r="C1429" i="1"/>
  <c r="H1428" i="1"/>
  <c r="G1428" i="1"/>
  <c r="D1428" i="1"/>
  <c r="C1428" i="1"/>
  <c r="H1427" i="1"/>
  <c r="D1427" i="1"/>
  <c r="G1427" i="1" s="1"/>
  <c r="C1427" i="1"/>
  <c r="H1426" i="1"/>
  <c r="G1426" i="1"/>
  <c r="D1426" i="1"/>
  <c r="C1426" i="1"/>
  <c r="D1425" i="1"/>
  <c r="C1425" i="1"/>
  <c r="H1424" i="1"/>
  <c r="G1424" i="1"/>
  <c r="D1424" i="1"/>
  <c r="C1424" i="1"/>
  <c r="H1423" i="1"/>
  <c r="D1423" i="1"/>
  <c r="G1423" i="1" s="1"/>
  <c r="C1423" i="1"/>
  <c r="H1422" i="1"/>
  <c r="G1422" i="1"/>
  <c r="D1422" i="1"/>
  <c r="C1422" i="1"/>
  <c r="D1421" i="1"/>
  <c r="G1421" i="1" s="1"/>
  <c r="C1421" i="1"/>
  <c r="H1420" i="1"/>
  <c r="G1420" i="1"/>
  <c r="D1420" i="1"/>
  <c r="C1420" i="1"/>
  <c r="H1419" i="1"/>
  <c r="D1419" i="1"/>
  <c r="G1419" i="1" s="1"/>
  <c r="C1419" i="1"/>
  <c r="H1418" i="1"/>
  <c r="G1418" i="1"/>
  <c r="D1418" i="1"/>
  <c r="C1418" i="1"/>
  <c r="D1417" i="1"/>
  <c r="G1417" i="1" s="1"/>
  <c r="C1417" i="1"/>
  <c r="H1416" i="1"/>
  <c r="G1416" i="1"/>
  <c r="D1416" i="1"/>
  <c r="C1416" i="1"/>
  <c r="D1415" i="1"/>
  <c r="G1415" i="1" s="1"/>
  <c r="C1415" i="1"/>
  <c r="H1414" i="1"/>
  <c r="G1414" i="1"/>
  <c r="D1414" i="1"/>
  <c r="C1414" i="1"/>
  <c r="H1413" i="1"/>
  <c r="D1413" i="1"/>
  <c r="G1413" i="1" s="1"/>
  <c r="C1413" i="1"/>
  <c r="H1412" i="1"/>
  <c r="G1412" i="1"/>
  <c r="D1412" i="1"/>
  <c r="C1412" i="1"/>
  <c r="H1411" i="1"/>
  <c r="D1411" i="1"/>
  <c r="G1411" i="1" s="1"/>
  <c r="C1411" i="1"/>
  <c r="H1410" i="1"/>
  <c r="G1410" i="1"/>
  <c r="D1410" i="1"/>
  <c r="C1410" i="1"/>
  <c r="D1409" i="1"/>
  <c r="C1409" i="1"/>
  <c r="H1408" i="1"/>
  <c r="G1408" i="1"/>
  <c r="D1408" i="1"/>
  <c r="C1408" i="1"/>
  <c r="H1407" i="1"/>
  <c r="D1407" i="1"/>
  <c r="G1407" i="1" s="1"/>
  <c r="C1407" i="1"/>
  <c r="H1406" i="1"/>
  <c r="G1406" i="1"/>
  <c r="D1406" i="1"/>
  <c r="C1406" i="1"/>
  <c r="D1405" i="1"/>
  <c r="G1405" i="1" s="1"/>
  <c r="C1405" i="1"/>
  <c r="H1404" i="1"/>
  <c r="G1404" i="1"/>
  <c r="D1404" i="1"/>
  <c r="C1404" i="1"/>
  <c r="H1403" i="1"/>
  <c r="D1403" i="1"/>
  <c r="G1403" i="1" s="1"/>
  <c r="C1403" i="1"/>
  <c r="C1402" i="1"/>
  <c r="D1401" i="1"/>
  <c r="H1400" i="1"/>
  <c r="G1400" i="1"/>
  <c r="D1400" i="1"/>
  <c r="C1400" i="1"/>
  <c r="D1399" i="1"/>
  <c r="C1399" i="1"/>
  <c r="H1398" i="1"/>
  <c r="G1398" i="1"/>
  <c r="D1398" i="1"/>
  <c r="C1398" i="1"/>
  <c r="H1397" i="1"/>
  <c r="D1397" i="1"/>
  <c r="G1397" i="1" s="1"/>
  <c r="C1397" i="1"/>
  <c r="H1396" i="1"/>
  <c r="G1396" i="1"/>
  <c r="D1396" i="1"/>
  <c r="C1396" i="1"/>
  <c r="D1395" i="1"/>
  <c r="G1395" i="1" s="1"/>
  <c r="C1395" i="1"/>
  <c r="H1394" i="1"/>
  <c r="G1394" i="1"/>
  <c r="D1394" i="1"/>
  <c r="C1394" i="1"/>
  <c r="H1393" i="1"/>
  <c r="D1393" i="1"/>
  <c r="G1393" i="1" s="1"/>
  <c r="C1393" i="1"/>
  <c r="H1392" i="1"/>
  <c r="G1392" i="1"/>
  <c r="D1392" i="1"/>
  <c r="C1392" i="1"/>
  <c r="D1391" i="1"/>
  <c r="G1391" i="1" s="1"/>
  <c r="C1391" i="1"/>
  <c r="H1390" i="1"/>
  <c r="G1390" i="1"/>
  <c r="D1390" i="1"/>
  <c r="C1390" i="1"/>
  <c r="D1389" i="1"/>
  <c r="G1389" i="1" s="1"/>
  <c r="C1389" i="1"/>
  <c r="H1388" i="1"/>
  <c r="G1388" i="1"/>
  <c r="D1388" i="1"/>
  <c r="C1388" i="1"/>
  <c r="H1387" i="1"/>
  <c r="D1387" i="1"/>
  <c r="G1387" i="1" s="1"/>
  <c r="C1387" i="1"/>
  <c r="H1386" i="1"/>
  <c r="G1386" i="1"/>
  <c r="D1386" i="1"/>
  <c r="C1386" i="1"/>
  <c r="H1385" i="1"/>
  <c r="D1385" i="1"/>
  <c r="G1385" i="1" s="1"/>
  <c r="C1385" i="1"/>
  <c r="H1384" i="1"/>
  <c r="G1384" i="1"/>
  <c r="D1384" i="1"/>
  <c r="C1384" i="1"/>
  <c r="D1383" i="1"/>
  <c r="C1383" i="1"/>
  <c r="H1382" i="1"/>
  <c r="G1382" i="1"/>
  <c r="D1382" i="1"/>
  <c r="C1382" i="1"/>
  <c r="H1381" i="1"/>
  <c r="D1381" i="1"/>
  <c r="G1381" i="1" s="1"/>
  <c r="C1381" i="1"/>
  <c r="H1380" i="1"/>
  <c r="G1380" i="1"/>
  <c r="D1380" i="1"/>
  <c r="C1380" i="1"/>
  <c r="D1379" i="1"/>
  <c r="G1379" i="1" s="1"/>
  <c r="C1379" i="1"/>
  <c r="H1378" i="1"/>
  <c r="G1378" i="1"/>
  <c r="D1378" i="1"/>
  <c r="C1378" i="1"/>
  <c r="H1377" i="1"/>
  <c r="D1377" i="1"/>
  <c r="G1377" i="1" s="1"/>
  <c r="C1377" i="1"/>
  <c r="H1376" i="1"/>
  <c r="G1376" i="1"/>
  <c r="D1376" i="1"/>
  <c r="C1376" i="1"/>
  <c r="D1375" i="1"/>
  <c r="G1375" i="1" s="1"/>
  <c r="C1375" i="1"/>
  <c r="H1374" i="1"/>
  <c r="G1374" i="1"/>
  <c r="D1374" i="1"/>
  <c r="C1374" i="1"/>
  <c r="D1373" i="1"/>
  <c r="G1373" i="1" s="1"/>
  <c r="C1373" i="1"/>
  <c r="H1372" i="1"/>
  <c r="G1372" i="1"/>
  <c r="D1372" i="1"/>
  <c r="C1372" i="1"/>
  <c r="H1371" i="1"/>
  <c r="D1371" i="1"/>
  <c r="G1371" i="1" s="1"/>
  <c r="C1371" i="1"/>
  <c r="H1370" i="1"/>
  <c r="G1370" i="1"/>
  <c r="D1370" i="1"/>
  <c r="C1370" i="1"/>
  <c r="H1369" i="1"/>
  <c r="D1369" i="1"/>
  <c r="G1369" i="1" s="1"/>
  <c r="C1369" i="1"/>
  <c r="H1368" i="1"/>
  <c r="G1368" i="1"/>
  <c r="D1368" i="1"/>
  <c r="C1368" i="1"/>
  <c r="D1367" i="1"/>
  <c r="C1367" i="1"/>
  <c r="H1366" i="1"/>
  <c r="G1366" i="1"/>
  <c r="D1366" i="1"/>
  <c r="C1366" i="1"/>
  <c r="H1365" i="1"/>
  <c r="D1365" i="1"/>
  <c r="G1365" i="1" s="1"/>
  <c r="C1365" i="1"/>
  <c r="H1364" i="1"/>
  <c r="G1364" i="1"/>
  <c r="D1364" i="1"/>
  <c r="C1364" i="1"/>
  <c r="D1363" i="1"/>
  <c r="G1363" i="1" s="1"/>
  <c r="C1363" i="1"/>
  <c r="H1362" i="1"/>
  <c r="G1362" i="1"/>
  <c r="D1362" i="1"/>
  <c r="C1362" i="1"/>
  <c r="H1361" i="1"/>
  <c r="D1361" i="1"/>
  <c r="G1361" i="1" s="1"/>
  <c r="C1361" i="1"/>
  <c r="H1360" i="1"/>
  <c r="G1360" i="1"/>
  <c r="D1360" i="1"/>
  <c r="C1360" i="1"/>
  <c r="D1359" i="1"/>
  <c r="G1359" i="1" s="1"/>
  <c r="C1359" i="1"/>
  <c r="H1358" i="1"/>
  <c r="G1358" i="1"/>
  <c r="D1358" i="1"/>
  <c r="C1358" i="1"/>
  <c r="D1357" i="1"/>
  <c r="G1357" i="1" s="1"/>
  <c r="C1357" i="1"/>
  <c r="H1356" i="1"/>
  <c r="G1356" i="1"/>
  <c r="D1356" i="1"/>
  <c r="C1356" i="1"/>
  <c r="H1355" i="1"/>
  <c r="D1355" i="1"/>
  <c r="G1355" i="1" s="1"/>
  <c r="C1355" i="1"/>
  <c r="H1354" i="1"/>
  <c r="G1354" i="1"/>
  <c r="D1354" i="1"/>
  <c r="C1354" i="1"/>
  <c r="H1353" i="1"/>
  <c r="D1353" i="1"/>
  <c r="G1353" i="1" s="1"/>
  <c r="C1353" i="1"/>
  <c r="H1352" i="1"/>
  <c r="G1352" i="1"/>
  <c r="D1352" i="1"/>
  <c r="C1352" i="1"/>
  <c r="D1351" i="1"/>
  <c r="C1351" i="1"/>
  <c r="H1350" i="1"/>
  <c r="G1350" i="1"/>
  <c r="D1350" i="1"/>
  <c r="C1350" i="1"/>
  <c r="H1349" i="1"/>
  <c r="D1349" i="1"/>
  <c r="G1349" i="1" s="1"/>
  <c r="C1349" i="1"/>
  <c r="H1348" i="1"/>
  <c r="G1348" i="1"/>
  <c r="D1348" i="1"/>
  <c r="C1348" i="1"/>
  <c r="D1347" i="1"/>
  <c r="G1347" i="1" s="1"/>
  <c r="C1347" i="1"/>
  <c r="H1346" i="1"/>
  <c r="G1346" i="1"/>
  <c r="D1346" i="1"/>
  <c r="C1346" i="1"/>
  <c r="H1345" i="1"/>
  <c r="D1345" i="1"/>
  <c r="G1345" i="1" s="1"/>
  <c r="C1345" i="1"/>
  <c r="H1344" i="1"/>
  <c r="G1344" i="1"/>
  <c r="D1344" i="1"/>
  <c r="C1344" i="1"/>
  <c r="D1343" i="1"/>
  <c r="G1343" i="1" s="1"/>
  <c r="C1343" i="1"/>
  <c r="H1342" i="1"/>
  <c r="G1342" i="1"/>
  <c r="D1342" i="1"/>
  <c r="C1342" i="1"/>
  <c r="D1341" i="1"/>
  <c r="G1341" i="1" s="1"/>
  <c r="C1341" i="1"/>
  <c r="H1340" i="1"/>
  <c r="G1340" i="1"/>
  <c r="D1340" i="1"/>
  <c r="C1340" i="1"/>
  <c r="H1339" i="1"/>
  <c r="D1339" i="1"/>
  <c r="G1339" i="1" s="1"/>
  <c r="C1339" i="1"/>
  <c r="H1338" i="1"/>
  <c r="G1338" i="1"/>
  <c r="D1338" i="1"/>
  <c r="C1338" i="1"/>
  <c r="H1337" i="1"/>
  <c r="D1337" i="1"/>
  <c r="G1337" i="1" s="1"/>
  <c r="C1337" i="1"/>
  <c r="H1336" i="1"/>
  <c r="G1336" i="1"/>
  <c r="D1336" i="1"/>
  <c r="C1336" i="1"/>
  <c r="D1335" i="1"/>
  <c r="C1335" i="1"/>
  <c r="H1334" i="1"/>
  <c r="G1334" i="1"/>
  <c r="D1334" i="1"/>
  <c r="C1334" i="1"/>
  <c r="H1333" i="1"/>
  <c r="D1333" i="1"/>
  <c r="G1333" i="1" s="1"/>
  <c r="C1333" i="1"/>
  <c r="H1332" i="1"/>
  <c r="G1332" i="1"/>
  <c r="D1332" i="1"/>
  <c r="C1332" i="1"/>
  <c r="D1331" i="1"/>
  <c r="G1331" i="1" s="1"/>
  <c r="C1331" i="1"/>
  <c r="H1330" i="1"/>
  <c r="G1330" i="1"/>
  <c r="D1330" i="1"/>
  <c r="C1330" i="1"/>
  <c r="H1329" i="1"/>
  <c r="D1329" i="1"/>
  <c r="G1329" i="1" s="1"/>
  <c r="C1329" i="1"/>
  <c r="H1328" i="1"/>
  <c r="G1328" i="1"/>
  <c r="D1328" i="1"/>
  <c r="C1328" i="1"/>
  <c r="D1327" i="1"/>
  <c r="G1327" i="1" s="1"/>
  <c r="C1327" i="1"/>
  <c r="H1326" i="1"/>
  <c r="G1326" i="1"/>
  <c r="D1326" i="1"/>
  <c r="C1326" i="1"/>
  <c r="D1325" i="1"/>
  <c r="G1325" i="1" s="1"/>
  <c r="C1325" i="1"/>
  <c r="H1324" i="1"/>
  <c r="G1324" i="1"/>
  <c r="D1324" i="1"/>
  <c r="C1324" i="1"/>
  <c r="H1323" i="1"/>
  <c r="D1323" i="1"/>
  <c r="G1323" i="1" s="1"/>
  <c r="C1323" i="1"/>
  <c r="H1322" i="1"/>
  <c r="G1322" i="1"/>
  <c r="D1322" i="1"/>
  <c r="C1322" i="1"/>
  <c r="H1321" i="1"/>
  <c r="D1321" i="1"/>
  <c r="G1321" i="1" s="1"/>
  <c r="C1321" i="1"/>
  <c r="H1320" i="1"/>
  <c r="G1320" i="1"/>
  <c r="D1320" i="1"/>
  <c r="C1320" i="1"/>
  <c r="D1319" i="1"/>
  <c r="C1319" i="1"/>
  <c r="H1318" i="1"/>
  <c r="G1318" i="1"/>
  <c r="D1318" i="1"/>
  <c r="C1318" i="1"/>
  <c r="H1317" i="1"/>
  <c r="D1317" i="1"/>
  <c r="G1317" i="1" s="1"/>
  <c r="C1317" i="1"/>
  <c r="H1316" i="1"/>
  <c r="G1316" i="1"/>
  <c r="D1316" i="1"/>
  <c r="C1316" i="1"/>
  <c r="D1315" i="1"/>
  <c r="G1315" i="1" s="1"/>
  <c r="C1315" i="1"/>
  <c r="H1314" i="1"/>
  <c r="G1314" i="1"/>
  <c r="D1314" i="1"/>
  <c r="C1314" i="1"/>
  <c r="H1313" i="1"/>
  <c r="D1313" i="1"/>
  <c r="G1313" i="1" s="1"/>
  <c r="C1313" i="1"/>
  <c r="H1312" i="1"/>
  <c r="G1312" i="1"/>
  <c r="D1312" i="1"/>
  <c r="C1312" i="1"/>
  <c r="H1311" i="1"/>
  <c r="D1311" i="1"/>
  <c r="G1311" i="1" s="1"/>
  <c r="C1311" i="1"/>
  <c r="H1310" i="1"/>
  <c r="G1310" i="1"/>
  <c r="D1310" i="1"/>
  <c r="C1310" i="1"/>
  <c r="H1309" i="1"/>
  <c r="D1309" i="1"/>
  <c r="G1309" i="1" s="1"/>
  <c r="C1309" i="1"/>
  <c r="H1308" i="1"/>
  <c r="G1308" i="1"/>
  <c r="D1308" i="1"/>
  <c r="C1308" i="1"/>
  <c r="H1307" i="1"/>
  <c r="D1307" i="1"/>
  <c r="G1307" i="1" s="1"/>
  <c r="C1307" i="1"/>
  <c r="H1306" i="1"/>
  <c r="G1306" i="1"/>
  <c r="D1306" i="1"/>
  <c r="C1306" i="1"/>
  <c r="H1305" i="1"/>
  <c r="D1305" i="1"/>
  <c r="G1305" i="1" s="1"/>
  <c r="C1305" i="1"/>
  <c r="H1304" i="1"/>
  <c r="G1304" i="1"/>
  <c r="D1304" i="1"/>
  <c r="C1304" i="1"/>
  <c r="H1303" i="1"/>
  <c r="D1303" i="1"/>
  <c r="G1303" i="1" s="1"/>
  <c r="C1303" i="1"/>
  <c r="H1302" i="1"/>
  <c r="G1302" i="1"/>
  <c r="D1302" i="1"/>
  <c r="C1302" i="1"/>
  <c r="H1301" i="1"/>
  <c r="D1301" i="1"/>
  <c r="G1301" i="1" s="1"/>
  <c r="C1301" i="1"/>
  <c r="H1300" i="1"/>
  <c r="G1300" i="1"/>
  <c r="D1300" i="1"/>
  <c r="C1300" i="1"/>
  <c r="H1299" i="1"/>
  <c r="D1299" i="1"/>
  <c r="G1299" i="1" s="1"/>
  <c r="C1299" i="1"/>
  <c r="H1298" i="1"/>
  <c r="G1298" i="1"/>
  <c r="D1298" i="1"/>
  <c r="C1298" i="1"/>
  <c r="H1297" i="1"/>
  <c r="D1297" i="1"/>
  <c r="G1297" i="1" s="1"/>
  <c r="C1297" i="1"/>
  <c r="H1296" i="1"/>
  <c r="G1296" i="1"/>
  <c r="D1296" i="1"/>
  <c r="C1296" i="1"/>
  <c r="H1295" i="1"/>
  <c r="D1295" i="1"/>
  <c r="G1295" i="1" s="1"/>
  <c r="C1295" i="1"/>
  <c r="H1294" i="1"/>
  <c r="G1294" i="1"/>
  <c r="D1294" i="1"/>
  <c r="C1294" i="1"/>
  <c r="H1293" i="1"/>
  <c r="D1293" i="1"/>
  <c r="G1293" i="1" s="1"/>
  <c r="C1293" i="1"/>
  <c r="H1292" i="1"/>
  <c r="G1292" i="1"/>
  <c r="D1292" i="1"/>
  <c r="C1292" i="1"/>
  <c r="H1291" i="1"/>
  <c r="D1291" i="1"/>
  <c r="G1291" i="1" s="1"/>
  <c r="C1291" i="1"/>
  <c r="H1290" i="1"/>
  <c r="G1290" i="1"/>
  <c r="D1290" i="1"/>
  <c r="C1290" i="1"/>
  <c r="H1289" i="1"/>
  <c r="D1289" i="1"/>
  <c r="G1289" i="1" s="1"/>
  <c r="C1289" i="1"/>
  <c r="H1288" i="1"/>
  <c r="G1288" i="1"/>
  <c r="D1288" i="1"/>
  <c r="C1288" i="1"/>
  <c r="H1287" i="1"/>
  <c r="D1287" i="1"/>
  <c r="G1287" i="1" s="1"/>
  <c r="C1287" i="1"/>
  <c r="H1286" i="1"/>
  <c r="G1286" i="1"/>
  <c r="D1286" i="1"/>
  <c r="C1286" i="1"/>
  <c r="H1285" i="1"/>
  <c r="D1285" i="1"/>
  <c r="G1285" i="1" s="1"/>
  <c r="C1285" i="1"/>
  <c r="H1284" i="1"/>
  <c r="G1284" i="1"/>
  <c r="D1284" i="1"/>
  <c r="C1284" i="1"/>
  <c r="H1283" i="1"/>
  <c r="D1283" i="1"/>
  <c r="G1283" i="1" s="1"/>
  <c r="C1283" i="1"/>
  <c r="H1282" i="1"/>
  <c r="G1282" i="1"/>
  <c r="D1282" i="1"/>
  <c r="C1282" i="1"/>
  <c r="H1281" i="1"/>
  <c r="D1281" i="1"/>
  <c r="G1281" i="1" s="1"/>
  <c r="C1281" i="1"/>
  <c r="H1280" i="1"/>
  <c r="G1280" i="1"/>
  <c r="D1280" i="1"/>
  <c r="C1280" i="1"/>
  <c r="H1279" i="1"/>
  <c r="D1279" i="1"/>
  <c r="G1279" i="1" s="1"/>
  <c r="C1279" i="1"/>
  <c r="H1278" i="1"/>
  <c r="G1278" i="1"/>
  <c r="D1278" i="1"/>
  <c r="C1278" i="1"/>
  <c r="H1277" i="1"/>
  <c r="D1277" i="1"/>
  <c r="G1277" i="1" s="1"/>
  <c r="C1277" i="1"/>
  <c r="H1276" i="1"/>
  <c r="G1276" i="1"/>
  <c r="D1276" i="1"/>
  <c r="C1276" i="1"/>
  <c r="H1275" i="1"/>
  <c r="D1275" i="1"/>
  <c r="G1275" i="1" s="1"/>
  <c r="C1275" i="1"/>
  <c r="H1274" i="1"/>
  <c r="G1274" i="1"/>
  <c r="D1274" i="1"/>
  <c r="C1274" i="1"/>
  <c r="H1273" i="1"/>
  <c r="D1273" i="1"/>
  <c r="G1273" i="1" s="1"/>
  <c r="C1273" i="1"/>
  <c r="H1272" i="1"/>
  <c r="G1272" i="1"/>
  <c r="D1272" i="1"/>
  <c r="C1272" i="1"/>
  <c r="H1271" i="1"/>
  <c r="D1271" i="1"/>
  <c r="G1271" i="1" s="1"/>
  <c r="C1271" i="1"/>
  <c r="H1270" i="1"/>
  <c r="G1270" i="1"/>
  <c r="D1270" i="1"/>
  <c r="C1270" i="1"/>
  <c r="H1269" i="1"/>
  <c r="D1269" i="1"/>
  <c r="G1269" i="1" s="1"/>
  <c r="C1269" i="1"/>
  <c r="H1268" i="1"/>
  <c r="G1268" i="1"/>
  <c r="D1268" i="1"/>
  <c r="C1268" i="1"/>
  <c r="H1267" i="1"/>
  <c r="D1267" i="1"/>
  <c r="G1267" i="1" s="1"/>
  <c r="C1267" i="1"/>
  <c r="H1266" i="1"/>
  <c r="G1266" i="1"/>
  <c r="D1266" i="1"/>
  <c r="C1266" i="1"/>
  <c r="H1265" i="1"/>
  <c r="D1265" i="1"/>
  <c r="G1265" i="1" s="1"/>
  <c r="C1265" i="1"/>
  <c r="H1264" i="1"/>
  <c r="G1264" i="1"/>
  <c r="D1264" i="1"/>
  <c r="C1264" i="1"/>
  <c r="H1263" i="1"/>
  <c r="D1263" i="1"/>
  <c r="G1263" i="1" s="1"/>
  <c r="C1263" i="1"/>
  <c r="H1262" i="1"/>
  <c r="G1262" i="1"/>
  <c r="D1262" i="1"/>
  <c r="C1262" i="1"/>
  <c r="H1261" i="1"/>
  <c r="D1261" i="1"/>
  <c r="G1261" i="1" s="1"/>
  <c r="C1261" i="1"/>
  <c r="C1260" i="1"/>
  <c r="G1259" i="1"/>
  <c r="D1259" i="1"/>
  <c r="H1259" i="1" s="1"/>
  <c r="C1259" i="1"/>
  <c r="H1258" i="1"/>
  <c r="G1258" i="1"/>
  <c r="D1258" i="1"/>
  <c r="C1258" i="1"/>
  <c r="G1257" i="1"/>
  <c r="D1257" i="1"/>
  <c r="H1257" i="1" s="1"/>
  <c r="C1257" i="1"/>
  <c r="H1256" i="1"/>
  <c r="G1256" i="1"/>
  <c r="D1256" i="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H1206" i="1"/>
  <c r="G1206" i="1"/>
  <c r="D1206" i="1"/>
  <c r="C1206" i="1"/>
  <c r="H1205" i="1"/>
  <c r="D1205" i="1"/>
  <c r="G1205" i="1" s="1"/>
  <c r="C1205" i="1"/>
  <c r="H1204" i="1"/>
  <c r="G1204" i="1"/>
  <c r="D1204" i="1"/>
  <c r="C1204" i="1"/>
  <c r="H1203" i="1"/>
  <c r="D1203" i="1"/>
  <c r="G1203" i="1" s="1"/>
  <c r="C1203" i="1"/>
  <c r="H1202" i="1"/>
  <c r="G1202" i="1"/>
  <c r="D1202" i="1"/>
  <c r="C1202" i="1"/>
  <c r="H1201" i="1"/>
  <c r="D1201" i="1"/>
  <c r="G1201" i="1" s="1"/>
  <c r="C1201" i="1"/>
  <c r="H1200" i="1"/>
  <c r="G1200" i="1"/>
  <c r="D1200" i="1"/>
  <c r="C1200" i="1"/>
  <c r="H1199" i="1"/>
  <c r="D1199" i="1"/>
  <c r="G1199" i="1" s="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C1179" i="1"/>
  <c r="D1178" i="1"/>
  <c r="C1178"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H1135" i="1"/>
  <c r="D1135" i="1"/>
  <c r="G1135" i="1" s="1"/>
  <c r="C1135" i="1"/>
  <c r="H1134" i="1"/>
  <c r="G1134" i="1"/>
  <c r="D1134" i="1"/>
  <c r="C1134" i="1"/>
  <c r="D1133" i="1"/>
  <c r="G1133" i="1" s="1"/>
  <c r="C1133" i="1"/>
  <c r="H1132" i="1"/>
  <c r="G1132" i="1"/>
  <c r="D1132" i="1"/>
  <c r="C1132" i="1"/>
  <c r="H1131" i="1"/>
  <c r="D1131" i="1"/>
  <c r="G1131" i="1" s="1"/>
  <c r="C1131" i="1"/>
  <c r="H1130" i="1"/>
  <c r="G1130" i="1"/>
  <c r="D1130" i="1"/>
  <c r="C1130" i="1"/>
  <c r="D1129" i="1"/>
  <c r="C1129" i="1"/>
  <c r="H1128" i="1"/>
  <c r="G1128" i="1"/>
  <c r="D1128" i="1"/>
  <c r="C1128" i="1"/>
  <c r="H1127" i="1"/>
  <c r="D1127" i="1"/>
  <c r="G1127" i="1" s="1"/>
  <c r="C1127" i="1"/>
  <c r="H1126" i="1"/>
  <c r="G1126" i="1"/>
  <c r="D1126" i="1"/>
  <c r="C1126" i="1"/>
  <c r="D1125" i="1"/>
  <c r="G1125" i="1" s="1"/>
  <c r="C1125" i="1"/>
  <c r="H1124" i="1"/>
  <c r="G1124" i="1"/>
  <c r="D1124" i="1"/>
  <c r="C1124" i="1"/>
  <c r="H1123" i="1"/>
  <c r="D1123" i="1"/>
  <c r="G1123" i="1" s="1"/>
  <c r="C1123" i="1"/>
  <c r="H1122" i="1"/>
  <c r="G1122" i="1"/>
  <c r="D1122" i="1"/>
  <c r="C1122" i="1"/>
  <c r="H1121" i="1"/>
  <c r="D1121" i="1"/>
  <c r="G1121" i="1" s="1"/>
  <c r="C1121" i="1"/>
  <c r="H1120" i="1"/>
  <c r="G1120" i="1"/>
  <c r="D1120" i="1"/>
  <c r="C1120" i="1"/>
  <c r="D1119" i="1"/>
  <c r="G1119" i="1" s="1"/>
  <c r="C1119" i="1"/>
  <c r="H1118" i="1"/>
  <c r="G1118" i="1"/>
  <c r="D1118" i="1"/>
  <c r="C1118" i="1"/>
  <c r="D1117" i="1"/>
  <c r="G1117" i="1" s="1"/>
  <c r="C1117" i="1"/>
  <c r="H1116" i="1"/>
  <c r="G1116" i="1"/>
  <c r="D1116" i="1"/>
  <c r="C1116" i="1"/>
  <c r="H1115" i="1"/>
  <c r="D1115" i="1"/>
  <c r="G1115" i="1" s="1"/>
  <c r="C1115" i="1"/>
  <c r="H1114" i="1"/>
  <c r="G1114" i="1"/>
  <c r="D1114" i="1"/>
  <c r="C1114" i="1"/>
  <c r="D1113" i="1"/>
  <c r="C1113" i="1"/>
  <c r="H1112" i="1"/>
  <c r="G1112" i="1"/>
  <c r="D1112" i="1"/>
  <c r="C1112" i="1"/>
  <c r="H1111" i="1"/>
  <c r="D1111" i="1"/>
  <c r="G1111" i="1" s="1"/>
  <c r="C1111" i="1"/>
  <c r="H1110" i="1"/>
  <c r="G1110" i="1"/>
  <c r="D1110" i="1"/>
  <c r="C1110"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D1103" i="1"/>
  <c r="G1103" i="1" s="1"/>
  <c r="C1103" i="1"/>
  <c r="H1102" i="1"/>
  <c r="G1102" i="1"/>
  <c r="D1102" i="1"/>
  <c r="C1102" i="1"/>
  <c r="D1101" i="1"/>
  <c r="G1101" i="1" s="1"/>
  <c r="C1101" i="1"/>
  <c r="H1100" i="1"/>
  <c r="G1100" i="1"/>
  <c r="D1100" i="1"/>
  <c r="C1100" i="1"/>
  <c r="H1099" i="1"/>
  <c r="D1099" i="1"/>
  <c r="G1099" i="1" s="1"/>
  <c r="C1099" i="1"/>
  <c r="H1098" i="1"/>
  <c r="G1098" i="1"/>
  <c r="D1098" i="1"/>
  <c r="C1098" i="1"/>
  <c r="D1097" i="1"/>
  <c r="C1097" i="1"/>
  <c r="H1096" i="1"/>
  <c r="G1096" i="1"/>
  <c r="D1096" i="1"/>
  <c r="C1096" i="1"/>
  <c r="H1095" i="1"/>
  <c r="D1095" i="1"/>
  <c r="G1095" i="1" s="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3" i="1"/>
  <c r="H1073" i="1" s="1"/>
  <c r="C1073" i="1"/>
  <c r="H1072" i="1"/>
  <c r="G1072" i="1"/>
  <c r="D1072" i="1"/>
  <c r="C1072" i="1"/>
  <c r="D1071" i="1"/>
  <c r="H1071" i="1" s="1"/>
  <c r="C1071" i="1"/>
  <c r="H1070" i="1"/>
  <c r="G1070" i="1"/>
  <c r="D1070" i="1"/>
  <c r="C1070" i="1"/>
  <c r="D1069" i="1"/>
  <c r="H1069" i="1" s="1"/>
  <c r="C1069" i="1"/>
  <c r="H1068" i="1"/>
  <c r="G1068" i="1"/>
  <c r="D1068" i="1"/>
  <c r="C1068" i="1"/>
  <c r="D1067" i="1"/>
  <c r="H1067" i="1" s="1"/>
  <c r="C1067" i="1"/>
  <c r="H1066" i="1"/>
  <c r="G1066" i="1"/>
  <c r="D1066" i="1"/>
  <c r="C1066" i="1"/>
  <c r="D1065" i="1"/>
  <c r="H1065" i="1" s="1"/>
  <c r="C1065" i="1"/>
  <c r="H1064" i="1"/>
  <c r="G1064" i="1"/>
  <c r="D1064" i="1"/>
  <c r="C1064" i="1"/>
  <c r="D1063" i="1"/>
  <c r="H1063" i="1" s="1"/>
  <c r="C1063" i="1"/>
  <c r="H1062" i="1"/>
  <c r="G1062" i="1"/>
  <c r="D1062" i="1"/>
  <c r="C1062" i="1"/>
  <c r="D1061" i="1"/>
  <c r="H1061" i="1" s="1"/>
  <c r="C1061" i="1"/>
  <c r="H1060" i="1"/>
  <c r="G1060" i="1"/>
  <c r="D1060" i="1"/>
  <c r="C1060" i="1"/>
  <c r="D1059" i="1"/>
  <c r="H1059" i="1" s="1"/>
  <c r="C1059" i="1"/>
  <c r="H1058" i="1"/>
  <c r="G1058" i="1"/>
  <c r="D1058" i="1"/>
  <c r="C1058" i="1"/>
  <c r="D1057" i="1"/>
  <c r="H1057" i="1" s="1"/>
  <c r="C1057" i="1"/>
  <c r="H1056" i="1"/>
  <c r="G1056" i="1"/>
  <c r="D1056" i="1"/>
  <c r="C1056" i="1"/>
  <c r="D1055" i="1"/>
  <c r="H1055" i="1" s="1"/>
  <c r="C1055" i="1"/>
  <c r="H1054" i="1"/>
  <c r="G1054" i="1"/>
  <c r="D1054" i="1"/>
  <c r="C1054" i="1"/>
  <c r="D1053" i="1"/>
  <c r="H1053" i="1" s="1"/>
  <c r="C1053" i="1"/>
  <c r="H1052" i="1"/>
  <c r="G1052" i="1"/>
  <c r="D1052" i="1"/>
  <c r="C1052" i="1"/>
  <c r="D1051" i="1"/>
  <c r="H1051" i="1" s="1"/>
  <c r="C1051" i="1"/>
  <c r="H1050" i="1"/>
  <c r="G1050" i="1"/>
  <c r="D1050" i="1"/>
  <c r="C1050" i="1"/>
  <c r="D1049" i="1"/>
  <c r="H1049" i="1" s="1"/>
  <c r="C1049" i="1"/>
  <c r="H1048" i="1"/>
  <c r="G1048" i="1"/>
  <c r="D1048" i="1"/>
  <c r="C1048" i="1"/>
  <c r="D1047" i="1"/>
  <c r="H1047" i="1" s="1"/>
  <c r="C1047" i="1"/>
  <c r="H1046" i="1"/>
  <c r="G1046" i="1"/>
  <c r="D1046" i="1"/>
  <c r="C1046" i="1"/>
  <c r="D1045" i="1"/>
  <c r="H1045" i="1" s="1"/>
  <c r="C1045" i="1"/>
  <c r="H1044" i="1"/>
  <c r="G1044" i="1"/>
  <c r="D1044" i="1"/>
  <c r="C1044" i="1"/>
  <c r="D1043" i="1"/>
  <c r="H1043" i="1" s="1"/>
  <c r="C1043" i="1"/>
  <c r="H1042" i="1"/>
  <c r="G1042" i="1"/>
  <c r="D1042" i="1"/>
  <c r="C1042" i="1"/>
  <c r="D1041" i="1"/>
  <c r="H1041" i="1" s="1"/>
  <c r="C1041" i="1"/>
  <c r="H1040" i="1"/>
  <c r="G1040" i="1"/>
  <c r="D1040" i="1"/>
  <c r="C1040" i="1"/>
  <c r="D1039" i="1"/>
  <c r="H1039" i="1" s="1"/>
  <c r="C1039" i="1"/>
  <c r="H1038" i="1"/>
  <c r="G1038" i="1"/>
  <c r="D1038" i="1"/>
  <c r="C1038" i="1"/>
  <c r="D1037" i="1"/>
  <c r="H1037" i="1" s="1"/>
  <c r="C1037" i="1"/>
  <c r="H1036" i="1"/>
  <c r="G1036" i="1"/>
  <c r="D1036" i="1"/>
  <c r="C1036" i="1"/>
  <c r="D1035" i="1"/>
  <c r="H1035" i="1" s="1"/>
  <c r="C1035" i="1"/>
  <c r="H1034" i="1"/>
  <c r="G1034" i="1"/>
  <c r="D1034" i="1"/>
  <c r="C1034" i="1"/>
  <c r="D1033" i="1"/>
  <c r="H1033" i="1" s="1"/>
  <c r="C1033" i="1"/>
  <c r="H1032" i="1"/>
  <c r="G1032" i="1"/>
  <c r="D1032" i="1"/>
  <c r="C1032" i="1"/>
  <c r="D1031" i="1"/>
  <c r="H1031" i="1" s="1"/>
  <c r="C1031" i="1"/>
  <c r="H1030" i="1"/>
  <c r="G1030" i="1"/>
  <c r="D1030" i="1"/>
  <c r="C1030" i="1"/>
  <c r="D1029" i="1"/>
  <c r="H1029" i="1" s="1"/>
  <c r="C1029" i="1"/>
  <c r="H1028" i="1"/>
  <c r="G1028" i="1"/>
  <c r="D1028" i="1"/>
  <c r="C1028" i="1"/>
  <c r="D1027" i="1"/>
  <c r="H1027" i="1" s="1"/>
  <c r="C1027" i="1"/>
  <c r="H1026" i="1"/>
  <c r="G1026" i="1"/>
  <c r="D1026" i="1"/>
  <c r="C1026" i="1"/>
  <c r="D1025" i="1"/>
  <c r="H1025" i="1" s="1"/>
  <c r="C1025" i="1"/>
  <c r="H1024" i="1"/>
  <c r="G1024" i="1"/>
  <c r="D1024" i="1"/>
  <c r="C1024" i="1"/>
  <c r="D1023" i="1"/>
  <c r="H1023" i="1" s="1"/>
  <c r="C1023" i="1"/>
  <c r="H1022" i="1"/>
  <c r="G1022" i="1"/>
  <c r="D1022" i="1"/>
  <c r="C1022" i="1"/>
  <c r="D1021" i="1"/>
  <c r="H1021" i="1" s="1"/>
  <c r="C1021" i="1"/>
  <c r="H1020" i="1"/>
  <c r="G1020" i="1"/>
  <c r="D1020" i="1"/>
  <c r="C1020" i="1"/>
  <c r="D1019" i="1"/>
  <c r="H1019" i="1" s="1"/>
  <c r="C1019" i="1"/>
  <c r="H1018" i="1"/>
  <c r="G1018" i="1"/>
  <c r="D1018" i="1"/>
  <c r="C1018" i="1"/>
  <c r="D1017" i="1"/>
  <c r="H1016" i="1"/>
  <c r="G1016" i="1"/>
  <c r="D1016" i="1"/>
  <c r="C1016" i="1"/>
  <c r="H1015" i="1"/>
  <c r="D1015" i="1"/>
  <c r="G1015" i="1" s="1"/>
  <c r="C1015" i="1"/>
  <c r="H1014" i="1"/>
  <c r="G1014" i="1"/>
  <c r="D1014" i="1"/>
  <c r="C1014" i="1"/>
  <c r="H1013" i="1"/>
  <c r="D1013" i="1"/>
  <c r="G1013" i="1" s="1"/>
  <c r="C1013" i="1"/>
  <c r="D1012"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G675" i="1" s="1"/>
  <c r="C675" i="1"/>
  <c r="H674" i="1"/>
  <c r="G674" i="1"/>
  <c r="D674" i="1"/>
  <c r="C674"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H648" i="1"/>
  <c r="G648" i="1"/>
  <c r="D648" i="1"/>
  <c r="C648" i="1"/>
  <c r="D647" i="1"/>
  <c r="H647" i="1" s="1"/>
  <c r="C647" i="1"/>
  <c r="H646" i="1"/>
  <c r="G646" i="1"/>
  <c r="D646" i="1"/>
  <c r="C646" i="1"/>
  <c r="D645" i="1"/>
  <c r="H645" i="1" s="1"/>
  <c r="C645" i="1"/>
  <c r="H642" i="1"/>
  <c r="G642" i="1"/>
  <c r="D642" i="1"/>
  <c r="C642"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G527" i="1"/>
  <c r="D527" i="1"/>
  <c r="H527" i="1" s="1"/>
  <c r="C527" i="1"/>
  <c r="H526" i="1"/>
  <c r="G526" i="1"/>
  <c r="D526" i="1"/>
  <c r="C526" i="1"/>
  <c r="G525" i="1"/>
  <c r="D525" i="1"/>
  <c r="H525" i="1" s="1"/>
  <c r="C525" i="1"/>
  <c r="H524" i="1"/>
  <c r="G524" i="1"/>
  <c r="D524" i="1"/>
  <c r="C524" i="1"/>
  <c r="G523" i="1"/>
  <c r="D523" i="1"/>
  <c r="H523" i="1" s="1"/>
  <c r="C523" i="1"/>
  <c r="H522" i="1"/>
  <c r="G522" i="1"/>
  <c r="D522" i="1"/>
  <c r="C522" i="1"/>
  <c r="G521" i="1"/>
  <c r="D521" i="1"/>
  <c r="H521" i="1" s="1"/>
  <c r="C521" i="1"/>
  <c r="H520" i="1"/>
  <c r="G520" i="1"/>
  <c r="D520" i="1"/>
  <c r="C520" i="1"/>
  <c r="G519" i="1"/>
  <c r="D519" i="1"/>
  <c r="H519" i="1" s="1"/>
  <c r="C519" i="1"/>
  <c r="H518" i="1"/>
  <c r="G518" i="1"/>
  <c r="D518" i="1"/>
  <c r="C518" i="1"/>
  <c r="G517" i="1"/>
  <c r="D517" i="1"/>
  <c r="H517" i="1" s="1"/>
  <c r="C517" i="1"/>
  <c r="H516" i="1"/>
  <c r="G516" i="1"/>
  <c r="D516" i="1"/>
  <c r="C516" i="1"/>
  <c r="G515" i="1"/>
  <c r="D515" i="1"/>
  <c r="H515" i="1" s="1"/>
  <c r="C515" i="1"/>
  <c r="H514" i="1"/>
  <c r="G514" i="1"/>
  <c r="D514" i="1"/>
  <c r="C514" i="1"/>
  <c r="G513" i="1"/>
  <c r="D513" i="1"/>
  <c r="H513" i="1" s="1"/>
  <c r="C513" i="1"/>
  <c r="H512" i="1"/>
  <c r="G512" i="1"/>
  <c r="D512" i="1"/>
  <c r="C512" i="1"/>
  <c r="G511" i="1"/>
  <c r="D511" i="1"/>
  <c r="H511" i="1" s="1"/>
  <c r="C511" i="1"/>
  <c r="H510" i="1"/>
  <c r="G510" i="1"/>
  <c r="D510" i="1"/>
  <c r="C510" i="1"/>
  <c r="G509" i="1"/>
  <c r="D509" i="1"/>
  <c r="H509" i="1" s="1"/>
  <c r="C509" i="1"/>
  <c r="H508" i="1"/>
  <c r="G508" i="1"/>
  <c r="D508" i="1"/>
  <c r="C508" i="1"/>
  <c r="G507" i="1"/>
  <c r="D507" i="1"/>
  <c r="H507" i="1" s="1"/>
  <c r="C507" i="1"/>
  <c r="H506" i="1"/>
  <c r="G506" i="1"/>
  <c r="D506" i="1"/>
  <c r="C506" i="1"/>
  <c r="G505" i="1"/>
  <c r="D505" i="1"/>
  <c r="H505" i="1" s="1"/>
  <c r="C505" i="1"/>
  <c r="H504" i="1"/>
  <c r="G504" i="1"/>
  <c r="D504" i="1"/>
  <c r="C504" i="1"/>
  <c r="G503" i="1"/>
  <c r="D503" i="1"/>
  <c r="H503" i="1" s="1"/>
  <c r="C503" i="1"/>
  <c r="H502" i="1"/>
  <c r="G502" i="1"/>
  <c r="D502" i="1"/>
  <c r="C502" i="1"/>
  <c r="G501" i="1"/>
  <c r="D501" i="1"/>
  <c r="H501" i="1" s="1"/>
  <c r="C501" i="1"/>
  <c r="H500" i="1"/>
  <c r="G500" i="1"/>
  <c r="D500" i="1"/>
  <c r="C500" i="1"/>
  <c r="G499" i="1"/>
  <c r="D499" i="1"/>
  <c r="H499" i="1" s="1"/>
  <c r="C499" i="1"/>
  <c r="H498" i="1"/>
  <c r="G498" i="1"/>
  <c r="D498" i="1"/>
  <c r="C498" i="1"/>
  <c r="G497" i="1"/>
  <c r="D497" i="1"/>
  <c r="H497" i="1" s="1"/>
  <c r="C497" i="1"/>
  <c r="H496" i="1"/>
  <c r="G496" i="1"/>
  <c r="D496" i="1"/>
  <c r="C496" i="1"/>
  <c r="G495" i="1"/>
  <c r="D495" i="1"/>
  <c r="H495" i="1" s="1"/>
  <c r="C495" i="1"/>
  <c r="H494" i="1"/>
  <c r="G494" i="1"/>
  <c r="D494" i="1"/>
  <c r="C494" i="1"/>
  <c r="G493" i="1"/>
  <c r="D493" i="1"/>
  <c r="H493" i="1" s="1"/>
  <c r="C493" i="1"/>
  <c r="H492" i="1"/>
  <c r="G492" i="1"/>
  <c r="D492" i="1"/>
  <c r="C492" i="1"/>
  <c r="G491" i="1"/>
  <c r="D491" i="1"/>
  <c r="H491" i="1" s="1"/>
  <c r="C491" i="1"/>
  <c r="H490" i="1"/>
  <c r="G490" i="1"/>
  <c r="D490" i="1"/>
  <c r="C490" i="1"/>
  <c r="G489" i="1"/>
  <c r="D489" i="1"/>
  <c r="H489" i="1" s="1"/>
  <c r="C489" i="1"/>
  <c r="H488" i="1"/>
  <c r="G488" i="1"/>
  <c r="D488" i="1"/>
  <c r="C488" i="1"/>
  <c r="G487" i="1"/>
  <c r="D487" i="1"/>
  <c r="H487" i="1" s="1"/>
  <c r="C487" i="1"/>
  <c r="H486" i="1"/>
  <c r="G486" i="1"/>
  <c r="D486" i="1"/>
  <c r="C486" i="1"/>
  <c r="G485" i="1"/>
  <c r="D485" i="1"/>
  <c r="H485" i="1" s="1"/>
  <c r="C485" i="1"/>
  <c r="H484" i="1"/>
  <c r="G484" i="1"/>
  <c r="D484" i="1"/>
  <c r="C484" i="1"/>
  <c r="G483" i="1"/>
  <c r="D483" i="1"/>
  <c r="H483" i="1" s="1"/>
  <c r="C483" i="1"/>
  <c r="H482" i="1"/>
  <c r="G482" i="1"/>
  <c r="D482" i="1"/>
  <c r="C482" i="1"/>
  <c r="G481" i="1"/>
  <c r="D481" i="1"/>
  <c r="H481" i="1" s="1"/>
  <c r="C481" i="1"/>
  <c r="H480" i="1"/>
  <c r="G480" i="1"/>
  <c r="D480" i="1"/>
  <c r="C480" i="1"/>
  <c r="G479" i="1"/>
  <c r="D479" i="1"/>
  <c r="H479" i="1" s="1"/>
  <c r="C479" i="1"/>
  <c r="H478" i="1"/>
  <c r="G478" i="1"/>
  <c r="D478" i="1"/>
  <c r="C478" i="1"/>
  <c r="G477" i="1"/>
  <c r="D477" i="1"/>
  <c r="H477" i="1" s="1"/>
  <c r="C477" i="1"/>
  <c r="H476" i="1"/>
  <c r="G476" i="1"/>
  <c r="D476" i="1"/>
  <c r="C476" i="1"/>
  <c r="G475" i="1"/>
  <c r="D475" i="1"/>
  <c r="H475" i="1" s="1"/>
  <c r="C475" i="1"/>
  <c r="H474" i="1"/>
  <c r="G474" i="1"/>
  <c r="D474" i="1"/>
  <c r="C474" i="1"/>
  <c r="G473" i="1"/>
  <c r="D473" i="1"/>
  <c r="H473" i="1" s="1"/>
  <c r="C473" i="1"/>
  <c r="H472" i="1"/>
  <c r="G472" i="1"/>
  <c r="D472" i="1"/>
  <c r="C472" i="1"/>
  <c r="G471" i="1"/>
  <c r="D471" i="1"/>
  <c r="H471" i="1" s="1"/>
  <c r="C471" i="1"/>
  <c r="H470" i="1"/>
  <c r="G470" i="1"/>
  <c r="D470" i="1"/>
  <c r="C470" i="1"/>
  <c r="G469" i="1"/>
  <c r="D469" i="1"/>
  <c r="H469" i="1" s="1"/>
  <c r="C469" i="1"/>
  <c r="H468" i="1"/>
  <c r="G468" i="1"/>
  <c r="D468" i="1"/>
  <c r="C468" i="1"/>
  <c r="D467" i="1"/>
  <c r="H467" i="1" s="1"/>
  <c r="C467" i="1"/>
  <c r="H466" i="1"/>
  <c r="G466" i="1"/>
  <c r="D466" i="1"/>
  <c r="C466" i="1"/>
  <c r="G465" i="1"/>
  <c r="D465" i="1"/>
  <c r="H465" i="1" s="1"/>
  <c r="C465" i="1"/>
  <c r="H464" i="1"/>
  <c r="G464" i="1"/>
  <c r="D464" i="1"/>
  <c r="C464" i="1"/>
  <c r="D463" i="1"/>
  <c r="H463" i="1" s="1"/>
  <c r="C463" i="1"/>
  <c r="H462" i="1"/>
  <c r="G462" i="1"/>
  <c r="D462" i="1"/>
  <c r="C462" i="1"/>
  <c r="G461" i="1"/>
  <c r="D461" i="1"/>
  <c r="H461" i="1" s="1"/>
  <c r="C461" i="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D430" i="1"/>
  <c r="C430" i="1"/>
  <c r="G430" i="1" s="1"/>
  <c r="D429" i="1"/>
  <c r="C429" i="1"/>
  <c r="H428" i="1"/>
  <c r="D428" i="1"/>
  <c r="C428" i="1"/>
  <c r="G428" i="1" s="1"/>
  <c r="D427" i="1"/>
  <c r="C427" i="1"/>
  <c r="H426" i="1"/>
  <c r="D426" i="1"/>
  <c r="C426" i="1"/>
  <c r="G426" i="1" s="1"/>
  <c r="D425" i="1"/>
  <c r="G423" i="1"/>
  <c r="D423" i="1"/>
  <c r="H423" i="1" s="1"/>
  <c r="C423" i="1"/>
  <c r="H422" i="1"/>
  <c r="G422" i="1"/>
  <c r="D422" i="1"/>
  <c r="C422" i="1"/>
  <c r="G421" i="1"/>
  <c r="D421" i="1"/>
  <c r="H421" i="1" s="1"/>
  <c r="C421" i="1"/>
  <c r="G416" i="1"/>
  <c r="D416" i="1"/>
  <c r="C416" i="1"/>
  <c r="H416" i="1" s="1"/>
  <c r="H415" i="1"/>
  <c r="G415" i="1"/>
  <c r="D415" i="1"/>
  <c r="C415" i="1"/>
  <c r="G414" i="1"/>
  <c r="D414" i="1"/>
  <c r="C414" i="1"/>
  <c r="H414" i="1" s="1"/>
  <c r="D411" i="1"/>
  <c r="C411" i="1"/>
  <c r="H410" i="1"/>
  <c r="D410" i="1"/>
  <c r="C410" i="1"/>
  <c r="G410" i="1" s="1"/>
  <c r="D409" i="1"/>
  <c r="C409" i="1"/>
  <c r="H408" i="1"/>
  <c r="D408" i="1"/>
  <c r="C408" i="1"/>
  <c r="G408" i="1" s="1"/>
  <c r="D407" i="1"/>
  <c r="C407" i="1"/>
  <c r="H406" i="1"/>
  <c r="D406" i="1"/>
  <c r="C406" i="1"/>
  <c r="G406" i="1" s="1"/>
  <c r="D405" i="1"/>
  <c r="C405" i="1"/>
  <c r="H404" i="1"/>
  <c r="D404" i="1"/>
  <c r="C404" i="1"/>
  <c r="G404" i="1" s="1"/>
  <c r="D403" i="1"/>
  <c r="C403" i="1"/>
  <c r="H402" i="1"/>
  <c r="D402" i="1"/>
  <c r="C402" i="1"/>
  <c r="G402" i="1" s="1"/>
  <c r="D401" i="1"/>
  <c r="C401" i="1"/>
  <c r="H400" i="1"/>
  <c r="D400" i="1"/>
  <c r="C400" i="1"/>
  <c r="G400" i="1" s="1"/>
  <c r="D399" i="1"/>
  <c r="C399" i="1"/>
  <c r="H398" i="1"/>
  <c r="D398" i="1"/>
  <c r="C398" i="1"/>
  <c r="G398" i="1" s="1"/>
  <c r="D397" i="1"/>
  <c r="C397" i="1"/>
  <c r="H396" i="1"/>
  <c r="D396" i="1"/>
  <c r="C396" i="1"/>
  <c r="G396" i="1" s="1"/>
  <c r="D395" i="1"/>
  <c r="C395" i="1"/>
  <c r="H394" i="1"/>
  <c r="D394" i="1"/>
  <c r="C394" i="1"/>
  <c r="G394" i="1" s="1"/>
  <c r="D393" i="1"/>
  <c r="C393" i="1"/>
  <c r="H392" i="1"/>
  <c r="D392" i="1"/>
  <c r="C392" i="1"/>
  <c r="G392" i="1" s="1"/>
  <c r="D391" i="1"/>
  <c r="C391" i="1"/>
  <c r="H390" i="1"/>
  <c r="D390" i="1"/>
  <c r="C390" i="1"/>
  <c r="G390" i="1" s="1"/>
  <c r="D389" i="1"/>
  <c r="C389" i="1"/>
  <c r="H388" i="1"/>
  <c r="D388" i="1"/>
  <c r="C388" i="1"/>
  <c r="G388" i="1" s="1"/>
  <c r="D387" i="1"/>
  <c r="C387" i="1"/>
  <c r="H386" i="1"/>
  <c r="D386" i="1"/>
  <c r="C386" i="1"/>
  <c r="G386" i="1" s="1"/>
  <c r="D385" i="1"/>
  <c r="C385" i="1"/>
  <c r="H384" i="1"/>
  <c r="D384" i="1"/>
  <c r="C384" i="1"/>
  <c r="G384" i="1" s="1"/>
  <c r="D383" i="1"/>
  <c r="C383" i="1"/>
  <c r="H382" i="1"/>
  <c r="D382" i="1"/>
  <c r="C382" i="1"/>
  <c r="G382" i="1" s="1"/>
  <c r="D381" i="1"/>
  <c r="C381" i="1"/>
  <c r="H380" i="1"/>
  <c r="D380" i="1"/>
  <c r="C380" i="1"/>
  <c r="G380" i="1" s="1"/>
  <c r="D379" i="1"/>
  <c r="C379" i="1"/>
  <c r="H378" i="1"/>
  <c r="D378" i="1"/>
  <c r="C378" i="1"/>
  <c r="G378" i="1" s="1"/>
  <c r="D377" i="1"/>
  <c r="C377" i="1"/>
  <c r="H376" i="1"/>
  <c r="D376" i="1"/>
  <c r="C376" i="1"/>
  <c r="G376" i="1" s="1"/>
  <c r="D375" i="1"/>
  <c r="C375" i="1"/>
  <c r="H374" i="1"/>
  <c r="D374" i="1"/>
  <c r="C374" i="1"/>
  <c r="G374" i="1" s="1"/>
  <c r="D373" i="1"/>
  <c r="C373" i="1"/>
  <c r="H372" i="1"/>
  <c r="D372" i="1"/>
  <c r="C372" i="1"/>
  <c r="G372" i="1" s="1"/>
  <c r="D371" i="1"/>
  <c r="C371" i="1"/>
  <c r="H370" i="1"/>
  <c r="D370" i="1"/>
  <c r="C370" i="1"/>
  <c r="G370" i="1" s="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D353" i="1"/>
  <c r="H353" i="1" s="1"/>
  <c r="C353" i="1"/>
  <c r="H352" i="1"/>
  <c r="G352" i="1"/>
  <c r="D352" i="1"/>
  <c r="C352" i="1"/>
  <c r="G351" i="1"/>
  <c r="D351" i="1"/>
  <c r="H351" i="1" s="1"/>
  <c r="C351" i="1"/>
  <c r="H350" i="1"/>
  <c r="G350" i="1"/>
  <c r="D350" i="1"/>
  <c r="C350" i="1"/>
  <c r="D349" i="1"/>
  <c r="H349" i="1" s="1"/>
  <c r="C349" i="1"/>
  <c r="H348" i="1"/>
  <c r="G348" i="1"/>
  <c r="D348" i="1"/>
  <c r="C348" i="1"/>
  <c r="G347" i="1"/>
  <c r="D347" i="1"/>
  <c r="H347" i="1" s="1"/>
  <c r="C347" i="1"/>
  <c r="H346" i="1"/>
  <c r="G346" i="1"/>
  <c r="D346" i="1"/>
  <c r="C346" i="1"/>
  <c r="D345" i="1"/>
  <c r="H345" i="1" s="1"/>
  <c r="C345" i="1"/>
  <c r="H344" i="1"/>
  <c r="G344" i="1"/>
  <c r="D344" i="1"/>
  <c r="C344" i="1"/>
  <c r="G343" i="1"/>
  <c r="D343" i="1"/>
  <c r="H343" i="1" s="1"/>
  <c r="C343" i="1"/>
  <c r="H342" i="1"/>
  <c r="G342" i="1"/>
  <c r="D342" i="1"/>
  <c r="C342" i="1"/>
  <c r="D341" i="1"/>
  <c r="H341" i="1" s="1"/>
  <c r="C341" i="1"/>
  <c r="H340" i="1"/>
  <c r="G340" i="1"/>
  <c r="D340" i="1"/>
  <c r="C340" i="1"/>
  <c r="D339" i="1"/>
  <c r="H339" i="1" s="1"/>
  <c r="C339" i="1"/>
  <c r="H338" i="1"/>
  <c r="G338" i="1"/>
  <c r="D338" i="1"/>
  <c r="C338" i="1"/>
  <c r="D337" i="1"/>
  <c r="H337" i="1" s="1"/>
  <c r="C337" i="1"/>
  <c r="H336" i="1"/>
  <c r="G336" i="1"/>
  <c r="D336" i="1"/>
  <c r="C336" i="1"/>
  <c r="G335" i="1"/>
  <c r="D335" i="1"/>
  <c r="H335" i="1" s="1"/>
  <c r="C335" i="1"/>
  <c r="H334" i="1"/>
  <c r="G334" i="1"/>
  <c r="D334" i="1"/>
  <c r="C334" i="1"/>
  <c r="D333" i="1"/>
  <c r="H333" i="1" s="1"/>
  <c r="C333" i="1"/>
  <c r="H332" i="1"/>
  <c r="G332" i="1"/>
  <c r="D332" i="1"/>
  <c r="C332" i="1"/>
  <c r="G331" i="1"/>
  <c r="D331" i="1"/>
  <c r="H331" i="1" s="1"/>
  <c r="C331" i="1"/>
  <c r="H330" i="1"/>
  <c r="G330" i="1"/>
  <c r="D330" i="1"/>
  <c r="C330" i="1"/>
  <c r="D329" i="1"/>
  <c r="H329" i="1" s="1"/>
  <c r="C329" i="1"/>
  <c r="H328" i="1"/>
  <c r="G328" i="1"/>
  <c r="D328" i="1"/>
  <c r="C328" i="1"/>
  <c r="G327" i="1"/>
  <c r="D327" i="1"/>
  <c r="H327" i="1" s="1"/>
  <c r="C327" i="1"/>
  <c r="H326" i="1"/>
  <c r="G326" i="1"/>
  <c r="D326" i="1"/>
  <c r="C326" i="1"/>
  <c r="D325" i="1"/>
  <c r="H325" i="1" s="1"/>
  <c r="C325" i="1"/>
  <c r="H324" i="1"/>
  <c r="G324" i="1"/>
  <c r="D324" i="1"/>
  <c r="C324" i="1"/>
  <c r="D323" i="1"/>
  <c r="H323" i="1" s="1"/>
  <c r="C323" i="1"/>
  <c r="H322" i="1"/>
  <c r="G322" i="1"/>
  <c r="D322" i="1"/>
  <c r="C322" i="1"/>
  <c r="D321" i="1"/>
  <c r="H321" i="1" s="1"/>
  <c r="C321" i="1"/>
  <c r="H320" i="1"/>
  <c r="G320" i="1"/>
  <c r="D320" i="1"/>
  <c r="C320" i="1"/>
  <c r="G319" i="1"/>
  <c r="D319" i="1"/>
  <c r="H319" i="1" s="1"/>
  <c r="C319" i="1"/>
  <c r="D318" i="1"/>
  <c r="C318" i="1"/>
  <c r="H318" i="1" s="1"/>
  <c r="D317" i="1"/>
  <c r="H317" i="1" s="1"/>
  <c r="C317" i="1"/>
  <c r="D315" i="1"/>
  <c r="G315" i="1" s="1"/>
  <c r="C315" i="1"/>
  <c r="G314" i="1"/>
  <c r="D314" i="1"/>
  <c r="C314" i="1"/>
  <c r="H314" i="1" s="1"/>
  <c r="D313" i="1"/>
  <c r="G313" i="1" s="1"/>
  <c r="C313" i="1"/>
  <c r="G312" i="1"/>
  <c r="D312" i="1"/>
  <c r="C312" i="1"/>
  <c r="H312" i="1" s="1"/>
  <c r="D311" i="1"/>
  <c r="G311" i="1" s="1"/>
  <c r="C311" i="1"/>
  <c r="D310" i="1"/>
  <c r="C310" i="1"/>
  <c r="H310" i="1" s="1"/>
  <c r="D309" i="1"/>
  <c r="G309" i="1" s="1"/>
  <c r="C309" i="1"/>
  <c r="D308" i="1"/>
  <c r="C308" i="1"/>
  <c r="H308" i="1" s="1"/>
  <c r="D307" i="1"/>
  <c r="G307" i="1" s="1"/>
  <c r="C307" i="1"/>
  <c r="G306" i="1"/>
  <c r="D306" i="1"/>
  <c r="C306" i="1"/>
  <c r="H306" i="1" s="1"/>
  <c r="D305" i="1"/>
  <c r="G305" i="1" s="1"/>
  <c r="C305" i="1"/>
  <c r="G304" i="1"/>
  <c r="D304" i="1"/>
  <c r="C304" i="1"/>
  <c r="H304" i="1" s="1"/>
  <c r="D302" i="1"/>
  <c r="C302" i="1"/>
  <c r="G302" i="1" s="1"/>
  <c r="H301" i="1"/>
  <c r="G301" i="1"/>
  <c r="D301" i="1"/>
  <c r="C301" i="1"/>
  <c r="D300" i="1"/>
  <c r="C300" i="1"/>
  <c r="G300" i="1" s="1"/>
  <c r="H299" i="1"/>
  <c r="G299" i="1"/>
  <c r="D299" i="1"/>
  <c r="C299" i="1"/>
  <c r="D298" i="1"/>
  <c r="C298" i="1"/>
  <c r="G298" i="1" s="1"/>
  <c r="D294" i="1"/>
  <c r="C294" i="1"/>
  <c r="G294" i="1" s="1"/>
  <c r="G293" i="1"/>
  <c r="D293" i="1"/>
  <c r="H293" i="1" s="1"/>
  <c r="C293" i="1"/>
  <c r="D292" i="1"/>
  <c r="C292" i="1"/>
  <c r="G292" i="1" s="1"/>
  <c r="G291" i="1"/>
  <c r="D291" i="1"/>
  <c r="H291" i="1" s="1"/>
  <c r="C291" i="1"/>
  <c r="D290" i="1"/>
  <c r="C290" i="1"/>
  <c r="G290" i="1" s="1"/>
  <c r="D289" i="1"/>
  <c r="H289" i="1" s="1"/>
  <c r="C289" i="1"/>
  <c r="H288" i="1"/>
  <c r="D288" i="1"/>
  <c r="C288" i="1"/>
  <c r="G288" i="1" s="1"/>
  <c r="G287" i="1"/>
  <c r="D287" i="1"/>
  <c r="H287" i="1" s="1"/>
  <c r="C287" i="1"/>
  <c r="D286" i="1"/>
  <c r="C286" i="1"/>
  <c r="G286" i="1" s="1"/>
  <c r="G285" i="1"/>
  <c r="D285" i="1"/>
  <c r="H285" i="1" s="1"/>
  <c r="C285" i="1"/>
  <c r="D284" i="1"/>
  <c r="C284" i="1"/>
  <c r="G284" i="1" s="1"/>
  <c r="G283" i="1"/>
  <c r="D283" i="1"/>
  <c r="H283" i="1" s="1"/>
  <c r="C283" i="1"/>
  <c r="D282" i="1"/>
  <c r="C282" i="1"/>
  <c r="G282" i="1" s="1"/>
  <c r="D281" i="1"/>
  <c r="H281" i="1" s="1"/>
  <c r="C281" i="1"/>
  <c r="H280" i="1"/>
  <c r="D280" i="1"/>
  <c r="C280" i="1"/>
  <c r="G280" i="1" s="1"/>
  <c r="G279" i="1"/>
  <c r="D279" i="1"/>
  <c r="H279" i="1" s="1"/>
  <c r="C279" i="1"/>
  <c r="D278" i="1"/>
  <c r="C278" i="1"/>
  <c r="G278" i="1" s="1"/>
  <c r="G277" i="1"/>
  <c r="D277" i="1"/>
  <c r="H277" i="1" s="1"/>
  <c r="C277" i="1"/>
  <c r="D276" i="1"/>
  <c r="C276" i="1"/>
  <c r="G276" i="1" s="1"/>
  <c r="G275" i="1"/>
  <c r="D275" i="1"/>
  <c r="H275" i="1" s="1"/>
  <c r="C275" i="1"/>
  <c r="D274" i="1"/>
  <c r="C274" i="1"/>
  <c r="G274" i="1" s="1"/>
  <c r="D273" i="1"/>
  <c r="H273" i="1" s="1"/>
  <c r="C273" i="1"/>
  <c r="H272" i="1"/>
  <c r="D272" i="1"/>
  <c r="C272" i="1"/>
  <c r="G272" i="1" s="1"/>
  <c r="G271" i="1"/>
  <c r="D271" i="1"/>
  <c r="H271" i="1" s="1"/>
  <c r="C271" i="1"/>
  <c r="D270" i="1"/>
  <c r="C270" i="1"/>
  <c r="G270" i="1" s="1"/>
  <c r="G269" i="1"/>
  <c r="D269" i="1"/>
  <c r="H269" i="1" s="1"/>
  <c r="C269" i="1"/>
  <c r="D268" i="1"/>
  <c r="C268" i="1"/>
  <c r="G268" i="1" s="1"/>
  <c r="D267" i="1"/>
  <c r="H267" i="1" s="1"/>
  <c r="C267" i="1"/>
  <c r="H266" i="1"/>
  <c r="D266" i="1"/>
  <c r="C266" i="1"/>
  <c r="G266" i="1" s="1"/>
  <c r="G265" i="1"/>
  <c r="D265" i="1"/>
  <c r="H265" i="1" s="1"/>
  <c r="C265" i="1"/>
  <c r="D264" i="1"/>
  <c r="C264" i="1"/>
  <c r="G264" i="1" s="1"/>
  <c r="D263" i="1"/>
  <c r="H263" i="1" s="1"/>
  <c r="C263" i="1"/>
  <c r="H262" i="1"/>
  <c r="D262" i="1"/>
  <c r="C262" i="1"/>
  <c r="G262" i="1" s="1"/>
  <c r="D261" i="1"/>
  <c r="H261" i="1" s="1"/>
  <c r="C261" i="1"/>
  <c r="H260" i="1"/>
  <c r="D260" i="1"/>
  <c r="C260" i="1"/>
  <c r="G260" i="1" s="1"/>
  <c r="H259" i="1"/>
  <c r="G259" i="1"/>
  <c r="D259" i="1"/>
  <c r="C259" i="1"/>
  <c r="D258" i="1"/>
  <c r="C258" i="1"/>
  <c r="G258" i="1" s="1"/>
  <c r="G257" i="1"/>
  <c r="D257" i="1"/>
  <c r="H257" i="1" s="1"/>
  <c r="C257" i="1"/>
  <c r="D256" i="1"/>
  <c r="C256" i="1"/>
  <c r="G256" i="1" s="1"/>
  <c r="H255" i="1"/>
  <c r="D255" i="1"/>
  <c r="G255" i="1" s="1"/>
  <c r="C255" i="1"/>
  <c r="D254" i="1"/>
  <c r="C254" i="1"/>
  <c r="G254" i="1" s="1"/>
  <c r="H253" i="1"/>
  <c r="G253" i="1"/>
  <c r="D253" i="1"/>
  <c r="C253" i="1"/>
  <c r="D252" i="1"/>
  <c r="C252" i="1"/>
  <c r="G252" i="1" s="1"/>
  <c r="D251" i="1"/>
  <c r="H251" i="1" s="1"/>
  <c r="C251" i="1"/>
  <c r="H250" i="1"/>
  <c r="D250" i="1"/>
  <c r="C250" i="1"/>
  <c r="G250" i="1" s="1"/>
  <c r="G249" i="1"/>
  <c r="D249" i="1"/>
  <c r="H249" i="1" s="1"/>
  <c r="C249" i="1"/>
  <c r="D248" i="1"/>
  <c r="C248" i="1"/>
  <c r="G248" i="1" s="1"/>
  <c r="D247" i="1"/>
  <c r="H247" i="1" s="1"/>
  <c r="C247" i="1"/>
  <c r="H246" i="1"/>
  <c r="D246" i="1"/>
  <c r="C246" i="1"/>
  <c r="G246" i="1" s="1"/>
  <c r="D245" i="1"/>
  <c r="H245" i="1" s="1"/>
  <c r="C245" i="1"/>
  <c r="H244" i="1"/>
  <c r="D244" i="1"/>
  <c r="C244" i="1"/>
  <c r="G244" i="1" s="1"/>
  <c r="H243" i="1"/>
  <c r="G243" i="1"/>
  <c r="D243" i="1"/>
  <c r="C243" i="1"/>
  <c r="D242" i="1"/>
  <c r="C242" i="1"/>
  <c r="G242" i="1" s="1"/>
  <c r="G241" i="1"/>
  <c r="D241" i="1"/>
  <c r="H241" i="1" s="1"/>
  <c r="C241" i="1"/>
  <c r="D240" i="1"/>
  <c r="C240" i="1"/>
  <c r="G240" i="1" s="1"/>
  <c r="H239" i="1"/>
  <c r="D239" i="1"/>
  <c r="G239" i="1" s="1"/>
  <c r="C239" i="1"/>
  <c r="D238" i="1"/>
  <c r="C238" i="1"/>
  <c r="G238" i="1" s="1"/>
  <c r="H237" i="1"/>
  <c r="G237" i="1"/>
  <c r="D237" i="1"/>
  <c r="C237" i="1"/>
  <c r="D236" i="1"/>
  <c r="C236" i="1"/>
  <c r="G236" i="1" s="1"/>
  <c r="D235" i="1"/>
  <c r="H235" i="1" s="1"/>
  <c r="C235" i="1"/>
  <c r="H234" i="1"/>
  <c r="D234" i="1"/>
  <c r="C234" i="1"/>
  <c r="D233" i="1"/>
  <c r="C233" i="1"/>
  <c r="H233" i="1" s="1"/>
  <c r="G232" i="1"/>
  <c r="D232" i="1"/>
  <c r="C232" i="1"/>
  <c r="H232" i="1" s="1"/>
  <c r="D231" i="1"/>
  <c r="C231" i="1"/>
  <c r="G231" i="1" s="1"/>
  <c r="G230" i="1"/>
  <c r="D230" i="1"/>
  <c r="C230" i="1"/>
  <c r="H230" i="1" s="1"/>
  <c r="D229" i="1"/>
  <c r="C229" i="1"/>
  <c r="G229" i="1" s="1"/>
  <c r="G228" i="1"/>
  <c r="D228" i="1"/>
  <c r="C228" i="1"/>
  <c r="H228" i="1" s="1"/>
  <c r="D227" i="1"/>
  <c r="C227" i="1"/>
  <c r="H227" i="1" s="1"/>
  <c r="D225" i="1"/>
  <c r="C225" i="1"/>
  <c r="G225" i="1" s="1"/>
  <c r="G224" i="1"/>
  <c r="D224" i="1"/>
  <c r="C224" i="1"/>
  <c r="H224" i="1" s="1"/>
  <c r="D223" i="1"/>
  <c r="C223" i="1"/>
  <c r="G223" i="1" s="1"/>
  <c r="G222" i="1"/>
  <c r="D222" i="1"/>
  <c r="C222" i="1"/>
  <c r="H222" i="1" s="1"/>
  <c r="D221" i="1"/>
  <c r="C221" i="1"/>
  <c r="H221" i="1" s="1"/>
  <c r="G220" i="1"/>
  <c r="D220" i="1"/>
  <c r="C220" i="1"/>
  <c r="H220" i="1" s="1"/>
  <c r="D219" i="1"/>
  <c r="C219" i="1"/>
  <c r="H219" i="1" s="1"/>
  <c r="G218" i="1"/>
  <c r="D218" i="1"/>
  <c r="H218" i="1" s="1"/>
  <c r="C218" i="1"/>
  <c r="D217" i="1"/>
  <c r="G216" i="1"/>
  <c r="D216" i="1"/>
  <c r="H216" i="1" s="1"/>
  <c r="C216" i="1"/>
  <c r="D215" i="1"/>
  <c r="C215" i="1"/>
  <c r="G215" i="1" s="1"/>
  <c r="G214" i="1"/>
  <c r="D214" i="1"/>
  <c r="H214" i="1" s="1"/>
  <c r="C214" i="1"/>
  <c r="D213" i="1"/>
  <c r="C213" i="1"/>
  <c r="H213" i="1" s="1"/>
  <c r="G212" i="1"/>
  <c r="D212" i="1"/>
  <c r="H212" i="1" s="1"/>
  <c r="C212" i="1"/>
  <c r="D211" i="1"/>
  <c r="C211" i="1"/>
  <c r="H211" i="1" s="1"/>
  <c r="G210" i="1"/>
  <c r="D210" i="1"/>
  <c r="H210" i="1" s="1"/>
  <c r="C210" i="1"/>
  <c r="D209" i="1"/>
  <c r="C209" i="1"/>
  <c r="G209" i="1" s="1"/>
  <c r="G208" i="1"/>
  <c r="D208" i="1"/>
  <c r="H208" i="1" s="1"/>
  <c r="C208" i="1"/>
  <c r="D207" i="1"/>
  <c r="C207" i="1"/>
  <c r="G207" i="1" s="1"/>
  <c r="G206" i="1"/>
  <c r="D206" i="1"/>
  <c r="H206" i="1" s="1"/>
  <c r="C206" i="1"/>
  <c r="D205" i="1"/>
  <c r="C205" i="1"/>
  <c r="H205" i="1" s="1"/>
  <c r="G204" i="1"/>
  <c r="D204" i="1"/>
  <c r="H204" i="1" s="1"/>
  <c r="C204" i="1"/>
  <c r="D203" i="1"/>
  <c r="C203" i="1"/>
  <c r="G203" i="1" s="1"/>
  <c r="H202" i="1"/>
  <c r="G202" i="1"/>
  <c r="D202" i="1"/>
  <c r="C202" i="1"/>
  <c r="D201" i="1"/>
  <c r="C201" i="1"/>
  <c r="H201" i="1" s="1"/>
  <c r="H200" i="1"/>
  <c r="G200" i="1"/>
  <c r="D200" i="1"/>
  <c r="C200" i="1"/>
  <c r="D199" i="1"/>
  <c r="C199" i="1"/>
  <c r="G199" i="1" s="1"/>
  <c r="D198" i="1"/>
  <c r="D197" i="1"/>
  <c r="C197" i="1"/>
  <c r="H197" i="1" s="1"/>
  <c r="H196" i="1"/>
  <c r="G196" i="1"/>
  <c r="D196" i="1"/>
  <c r="C196" i="1"/>
  <c r="D195" i="1"/>
  <c r="C195" i="1"/>
  <c r="G195" i="1" s="1"/>
  <c r="H194" i="1"/>
  <c r="G194" i="1"/>
  <c r="D194" i="1"/>
  <c r="C194" i="1"/>
  <c r="D193" i="1"/>
  <c r="C193" i="1"/>
  <c r="G193" i="1" s="1"/>
  <c r="H192" i="1"/>
  <c r="G192" i="1"/>
  <c r="D192" i="1"/>
  <c r="C192" i="1"/>
  <c r="D191" i="1"/>
  <c r="C191" i="1"/>
  <c r="H191" i="1" s="1"/>
  <c r="H190" i="1"/>
  <c r="G190" i="1"/>
  <c r="D190" i="1"/>
  <c r="C190" i="1"/>
  <c r="D189" i="1"/>
  <c r="C189" i="1"/>
  <c r="H189" i="1" s="1"/>
  <c r="H188" i="1"/>
  <c r="G188" i="1"/>
  <c r="D188" i="1"/>
  <c r="C188" i="1"/>
  <c r="D187" i="1"/>
  <c r="C187" i="1"/>
  <c r="G187" i="1" s="1"/>
  <c r="H186" i="1"/>
  <c r="G186" i="1"/>
  <c r="D186" i="1"/>
  <c r="C186" i="1"/>
  <c r="D185" i="1"/>
  <c r="C185" i="1"/>
  <c r="G185" i="1" s="1"/>
  <c r="H184" i="1"/>
  <c r="G184" i="1"/>
  <c r="D184" i="1"/>
  <c r="C184" i="1"/>
  <c r="D183" i="1"/>
  <c r="C183" i="1"/>
  <c r="H183" i="1" s="1"/>
  <c r="H182" i="1"/>
  <c r="G182" i="1"/>
  <c r="D182" i="1"/>
  <c r="C182" i="1"/>
  <c r="D181" i="1"/>
  <c r="C181" i="1"/>
  <c r="H181" i="1" s="1"/>
  <c r="H180" i="1"/>
  <c r="G180" i="1"/>
  <c r="D180" i="1"/>
  <c r="C180" i="1"/>
  <c r="D179" i="1"/>
  <c r="C179" i="1"/>
  <c r="H179" i="1" s="1"/>
  <c r="H178" i="1"/>
  <c r="G178" i="1"/>
  <c r="D178" i="1"/>
  <c r="C178" i="1"/>
  <c r="D177" i="1"/>
  <c r="C177" i="1"/>
  <c r="G177" i="1" s="1"/>
  <c r="H176" i="1"/>
  <c r="G176" i="1"/>
  <c r="D176" i="1"/>
  <c r="C176" i="1"/>
  <c r="D175" i="1"/>
  <c r="C175" i="1"/>
  <c r="G175" i="1" s="1"/>
  <c r="H174" i="1"/>
  <c r="G174" i="1"/>
  <c r="D174" i="1"/>
  <c r="C174" i="1"/>
  <c r="D173" i="1"/>
  <c r="C173" i="1"/>
  <c r="H173" i="1" s="1"/>
  <c r="H172" i="1"/>
  <c r="G172" i="1"/>
  <c r="D172" i="1"/>
  <c r="C172" i="1"/>
  <c r="D171" i="1"/>
  <c r="C171" i="1"/>
  <c r="H171" i="1" s="1"/>
  <c r="H170" i="1"/>
  <c r="G170" i="1"/>
  <c r="D170" i="1"/>
  <c r="C170" i="1"/>
  <c r="D169" i="1"/>
  <c r="C169" i="1"/>
  <c r="G169" i="1" s="1"/>
  <c r="H168" i="1"/>
  <c r="G168" i="1"/>
  <c r="D168" i="1"/>
  <c r="C168" i="1"/>
  <c r="D167" i="1"/>
  <c r="C167" i="1"/>
  <c r="G167" i="1" s="1"/>
  <c r="H166" i="1"/>
  <c r="G166" i="1"/>
  <c r="D166" i="1"/>
  <c r="C166" i="1"/>
  <c r="D165" i="1"/>
  <c r="C165" i="1"/>
  <c r="H165" i="1" s="1"/>
  <c r="H164" i="1"/>
  <c r="G164" i="1"/>
  <c r="D164" i="1"/>
  <c r="C164" i="1"/>
  <c r="D163" i="1"/>
  <c r="C163" i="1"/>
  <c r="G163" i="1" s="1"/>
  <c r="H162" i="1"/>
  <c r="G162" i="1"/>
  <c r="D162" i="1"/>
  <c r="C162" i="1"/>
  <c r="D161" i="1"/>
  <c r="C161" i="1"/>
  <c r="G161" i="1" s="1"/>
  <c r="D159" i="1"/>
  <c r="C159" i="1"/>
  <c r="H159" i="1" s="1"/>
  <c r="H158" i="1"/>
  <c r="G158" i="1"/>
  <c r="D158" i="1"/>
  <c r="C158" i="1"/>
  <c r="D157" i="1"/>
  <c r="C157" i="1"/>
  <c r="H157" i="1" s="1"/>
  <c r="H156" i="1"/>
  <c r="G156" i="1"/>
  <c r="D156" i="1"/>
  <c r="C156" i="1"/>
  <c r="D155" i="1"/>
  <c r="C155" i="1"/>
  <c r="G155" i="1" s="1"/>
  <c r="H154" i="1"/>
  <c r="G154" i="1"/>
  <c r="D154" i="1"/>
  <c r="C154" i="1"/>
  <c r="D153" i="1"/>
  <c r="C153" i="1"/>
  <c r="G153" i="1" s="1"/>
  <c r="H152" i="1"/>
  <c r="G152" i="1"/>
  <c r="D152" i="1"/>
  <c r="C152" i="1"/>
  <c r="D151" i="1"/>
  <c r="C151" i="1"/>
  <c r="H151" i="1" s="1"/>
  <c r="H150" i="1"/>
  <c r="G150" i="1"/>
  <c r="D150" i="1"/>
  <c r="C150" i="1"/>
  <c r="C149" i="1"/>
  <c r="D147" i="1"/>
  <c r="C147" i="1"/>
  <c r="G147" i="1" s="1"/>
  <c r="H146" i="1"/>
  <c r="G146" i="1"/>
  <c r="D146" i="1"/>
  <c r="C146" i="1"/>
  <c r="D145" i="1"/>
  <c r="C145" i="1"/>
  <c r="G145" i="1" s="1"/>
  <c r="H144" i="1"/>
  <c r="G144" i="1"/>
  <c r="D144" i="1"/>
  <c r="C144" i="1"/>
  <c r="D143" i="1"/>
  <c r="C143" i="1"/>
  <c r="H143" i="1" s="1"/>
  <c r="H142" i="1"/>
  <c r="G142" i="1"/>
  <c r="D142" i="1"/>
  <c r="C142" i="1"/>
  <c r="D141" i="1"/>
  <c r="C141" i="1"/>
  <c r="H141" i="1" s="1"/>
  <c r="H140" i="1"/>
  <c r="G140" i="1"/>
  <c r="D140" i="1"/>
  <c r="C140" i="1"/>
  <c r="D139" i="1"/>
  <c r="C139" i="1"/>
  <c r="G139" i="1" s="1"/>
  <c r="H138" i="1"/>
  <c r="G138" i="1"/>
  <c r="D138" i="1"/>
  <c r="C138" i="1"/>
  <c r="D137" i="1"/>
  <c r="C137" i="1"/>
  <c r="H137" i="1" s="1"/>
  <c r="D136" i="1"/>
  <c r="D135" i="1"/>
  <c r="C135" i="1"/>
  <c r="G135" i="1" s="1"/>
  <c r="H134" i="1"/>
  <c r="G134" i="1"/>
  <c r="D134" i="1"/>
  <c r="C134" i="1"/>
  <c r="D133" i="1"/>
  <c r="C133" i="1"/>
  <c r="H133" i="1" s="1"/>
  <c r="H132" i="1"/>
  <c r="G132" i="1"/>
  <c r="D132" i="1"/>
  <c r="C132" i="1"/>
  <c r="D131" i="1"/>
  <c r="C131" i="1"/>
  <c r="G131" i="1" s="1"/>
  <c r="H130" i="1"/>
  <c r="G130" i="1"/>
  <c r="D130" i="1"/>
  <c r="C130" i="1"/>
  <c r="D129" i="1"/>
  <c r="C129" i="1"/>
  <c r="G129" i="1" s="1"/>
  <c r="H128" i="1"/>
  <c r="G128" i="1"/>
  <c r="D128" i="1"/>
  <c r="C128" i="1"/>
  <c r="D127" i="1"/>
  <c r="C127" i="1"/>
  <c r="H127" i="1" s="1"/>
  <c r="H126" i="1"/>
  <c r="G126" i="1"/>
  <c r="D126" i="1"/>
  <c r="C126" i="1"/>
  <c r="D125" i="1"/>
  <c r="C125" i="1"/>
  <c r="H125" i="1" s="1"/>
  <c r="H124" i="1"/>
  <c r="G124" i="1"/>
  <c r="D124" i="1"/>
  <c r="C124" i="1"/>
  <c r="D123" i="1"/>
  <c r="C123" i="1"/>
  <c r="G123" i="1" s="1"/>
  <c r="H122" i="1"/>
  <c r="G122" i="1"/>
  <c r="D122" i="1"/>
  <c r="C122" i="1"/>
  <c r="D121" i="1"/>
  <c r="H120" i="1"/>
  <c r="G120" i="1"/>
  <c r="D120" i="1"/>
  <c r="C120" i="1"/>
  <c r="D119" i="1"/>
  <c r="C119" i="1"/>
  <c r="H119" i="1" s="1"/>
  <c r="H118" i="1"/>
  <c r="G118" i="1"/>
  <c r="D118" i="1"/>
  <c r="C118" i="1"/>
  <c r="D117" i="1"/>
  <c r="C117" i="1"/>
  <c r="G117" i="1" s="1"/>
  <c r="H116" i="1"/>
  <c r="G116" i="1"/>
  <c r="D116" i="1"/>
  <c r="C116" i="1"/>
  <c r="D115" i="1"/>
  <c r="C115" i="1"/>
  <c r="H115" i="1" s="1"/>
  <c r="H114" i="1"/>
  <c r="G114" i="1"/>
  <c r="D114" i="1"/>
  <c r="C114" i="1"/>
  <c r="D113" i="1"/>
  <c r="C113" i="1"/>
  <c r="G113" i="1" s="1"/>
  <c r="H112" i="1"/>
  <c r="G112" i="1"/>
  <c r="D112" i="1"/>
  <c r="C112" i="1"/>
  <c r="D111" i="1"/>
  <c r="C111" i="1"/>
  <c r="H111" i="1" s="1"/>
  <c r="H110" i="1"/>
  <c r="G110" i="1"/>
  <c r="D110" i="1"/>
  <c r="C110" i="1"/>
  <c r="D109" i="1"/>
  <c r="C109" i="1"/>
  <c r="G109" i="1" s="1"/>
  <c r="H108" i="1"/>
  <c r="G108" i="1"/>
  <c r="D108" i="1"/>
  <c r="C108" i="1"/>
  <c r="D107" i="1"/>
  <c r="C107" i="1"/>
  <c r="H107" i="1" s="1"/>
  <c r="H106" i="1"/>
  <c r="G106" i="1"/>
  <c r="D106" i="1"/>
  <c r="C106" i="1"/>
  <c r="D105" i="1"/>
  <c r="C105" i="1"/>
  <c r="G105" i="1" s="1"/>
  <c r="H104" i="1"/>
  <c r="G104" i="1"/>
  <c r="D104" i="1"/>
  <c r="C104" i="1"/>
  <c r="D103" i="1"/>
  <c r="C103" i="1"/>
  <c r="H103" i="1" s="1"/>
  <c r="C102" i="1"/>
  <c r="D101" i="1"/>
  <c r="C101" i="1"/>
  <c r="G101" i="1" s="1"/>
  <c r="H100" i="1"/>
  <c r="G100" i="1"/>
  <c r="D100" i="1"/>
  <c r="C100" i="1"/>
  <c r="D99" i="1"/>
  <c r="C99" i="1"/>
  <c r="H99" i="1" s="1"/>
  <c r="H98" i="1"/>
  <c r="G98" i="1"/>
  <c r="D98" i="1"/>
  <c r="C98" i="1"/>
  <c r="D97" i="1"/>
  <c r="C97" i="1"/>
  <c r="G97" i="1" s="1"/>
  <c r="H96" i="1"/>
  <c r="G96" i="1"/>
  <c r="D96" i="1"/>
  <c r="C96" i="1"/>
  <c r="D95" i="1"/>
  <c r="C95" i="1"/>
  <c r="H95" i="1" s="1"/>
  <c r="H94" i="1"/>
  <c r="G94" i="1"/>
  <c r="D94" i="1"/>
  <c r="C94" i="1"/>
  <c r="D93" i="1"/>
  <c r="C93" i="1"/>
  <c r="G93" i="1" s="1"/>
  <c r="H92" i="1"/>
  <c r="G92" i="1"/>
  <c r="D92" i="1"/>
  <c r="C92" i="1"/>
  <c r="D91" i="1"/>
  <c r="C91" i="1"/>
  <c r="H91" i="1" s="1"/>
  <c r="H90" i="1"/>
  <c r="G90" i="1"/>
  <c r="D90" i="1"/>
  <c r="C90" i="1"/>
  <c r="D89" i="1"/>
  <c r="C89" i="1"/>
  <c r="G89" i="1" s="1"/>
  <c r="H88" i="1"/>
  <c r="G88" i="1"/>
  <c r="D88" i="1"/>
  <c r="C88" i="1"/>
  <c r="D87" i="1"/>
  <c r="C87" i="1"/>
  <c r="G87" i="1" s="1"/>
  <c r="H86" i="1"/>
  <c r="G86" i="1"/>
  <c r="D86" i="1"/>
  <c r="C86" i="1"/>
  <c r="D85" i="1"/>
  <c r="C85" i="1"/>
  <c r="H85" i="1" s="1"/>
  <c r="H84" i="1"/>
  <c r="G84" i="1"/>
  <c r="D84" i="1"/>
  <c r="C84" i="1"/>
  <c r="D83" i="1"/>
  <c r="C83" i="1"/>
  <c r="G83" i="1" s="1"/>
  <c r="H82" i="1"/>
  <c r="G82" i="1"/>
  <c r="D82" i="1"/>
  <c r="C82" i="1"/>
  <c r="D81" i="1"/>
  <c r="C81" i="1"/>
  <c r="H81" i="1" s="1"/>
  <c r="H80" i="1"/>
  <c r="G80" i="1"/>
  <c r="D80" i="1"/>
  <c r="C80" i="1"/>
  <c r="D79" i="1"/>
  <c r="C79" i="1"/>
  <c r="H79" i="1" s="1"/>
  <c r="D77" i="1"/>
  <c r="C77" i="1"/>
  <c r="G77" i="1" s="1"/>
  <c r="H76" i="1"/>
  <c r="D76" i="1"/>
  <c r="G76" i="1" s="1"/>
  <c r="C76" i="1"/>
  <c r="D75" i="1"/>
  <c r="C75" i="1"/>
  <c r="G75" i="1" s="1"/>
  <c r="H74" i="1"/>
  <c r="G74" i="1"/>
  <c r="D74" i="1"/>
  <c r="C74" i="1"/>
  <c r="D73" i="1"/>
  <c r="C73" i="1"/>
  <c r="H73" i="1" s="1"/>
  <c r="H72" i="1"/>
  <c r="G72" i="1"/>
  <c r="D72" i="1"/>
  <c r="C72" i="1"/>
  <c r="D71" i="1"/>
  <c r="C71" i="1"/>
  <c r="H71" i="1" s="1"/>
  <c r="H70" i="1"/>
  <c r="G70" i="1"/>
  <c r="D70" i="1"/>
  <c r="C70" i="1"/>
  <c r="D69" i="1"/>
  <c r="C69" i="1"/>
  <c r="G69" i="1" s="1"/>
  <c r="H68" i="1"/>
  <c r="G68" i="1"/>
  <c r="D68" i="1"/>
  <c r="C68" i="1"/>
  <c r="D67" i="1"/>
  <c r="C67" i="1"/>
  <c r="H67" i="1" s="1"/>
  <c r="H66" i="1"/>
  <c r="G66" i="1"/>
  <c r="D66" i="1"/>
  <c r="C66" i="1"/>
  <c r="D65" i="1"/>
  <c r="C65" i="1"/>
  <c r="G65" i="1" s="1"/>
  <c r="H64" i="1"/>
  <c r="G64" i="1"/>
  <c r="D64" i="1"/>
  <c r="C64" i="1"/>
  <c r="D63" i="1"/>
  <c r="C63" i="1"/>
  <c r="H63" i="1" s="1"/>
  <c r="H62" i="1"/>
  <c r="G62" i="1"/>
  <c r="D62" i="1"/>
  <c r="C62" i="1"/>
  <c r="D61" i="1"/>
  <c r="C61" i="1"/>
  <c r="G61" i="1" s="1"/>
  <c r="H60" i="1"/>
  <c r="G60" i="1"/>
  <c r="D60" i="1"/>
  <c r="C60" i="1"/>
  <c r="D59" i="1"/>
  <c r="C59" i="1"/>
  <c r="H59" i="1" s="1"/>
  <c r="H58" i="1"/>
  <c r="G58" i="1"/>
  <c r="D58" i="1"/>
  <c r="C58" i="1"/>
  <c r="D57" i="1"/>
  <c r="C57" i="1"/>
  <c r="G57" i="1" s="1"/>
  <c r="H56" i="1"/>
  <c r="G56" i="1"/>
  <c r="D56" i="1"/>
  <c r="C56" i="1"/>
  <c r="D55" i="1"/>
  <c r="C55" i="1"/>
  <c r="G55" i="1" s="1"/>
  <c r="H54" i="1"/>
  <c r="G54" i="1"/>
  <c r="D54" i="1"/>
  <c r="C54" i="1"/>
  <c r="D53" i="1"/>
  <c r="C53" i="1"/>
  <c r="H53" i="1" s="1"/>
  <c r="H52" i="1"/>
  <c r="G52" i="1"/>
  <c r="D52" i="1"/>
  <c r="C52" i="1"/>
  <c r="D51" i="1"/>
  <c r="C51" i="1"/>
  <c r="H51" i="1" s="1"/>
  <c r="H50" i="1"/>
  <c r="G50" i="1"/>
  <c r="D50" i="1"/>
  <c r="C50" i="1"/>
  <c r="D49" i="1"/>
  <c r="C49" i="1"/>
  <c r="G49" i="1" s="1"/>
  <c r="H48" i="1"/>
  <c r="G48" i="1"/>
  <c r="D48" i="1"/>
  <c r="C48" i="1"/>
  <c r="D47" i="1"/>
  <c r="C47" i="1"/>
  <c r="G47" i="1" s="1"/>
  <c r="H46" i="1"/>
  <c r="G46" i="1"/>
  <c r="D46" i="1"/>
  <c r="C46" i="1"/>
  <c r="C45" i="1"/>
  <c r="H44" i="1"/>
  <c r="G44" i="1"/>
  <c r="D44" i="1"/>
  <c r="C44" i="1"/>
  <c r="D43" i="1"/>
  <c r="C43" i="1"/>
  <c r="H43" i="1" s="1"/>
  <c r="H42" i="1"/>
  <c r="G42" i="1"/>
  <c r="D42" i="1"/>
  <c r="C42" i="1"/>
  <c r="D41" i="1"/>
  <c r="C41" i="1"/>
  <c r="G41" i="1" s="1"/>
  <c r="H40" i="1"/>
  <c r="G40" i="1"/>
  <c r="D40" i="1"/>
  <c r="C40" i="1"/>
  <c r="D39" i="1"/>
  <c r="C39" i="1"/>
  <c r="G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G21" i="1" s="1"/>
  <c r="H20" i="1"/>
  <c r="G20" i="1"/>
  <c r="D20" i="1"/>
  <c r="C20" i="1"/>
  <c r="D19" i="1"/>
  <c r="C19" i="1"/>
  <c r="H19" i="1" s="1"/>
  <c r="H18" i="1"/>
  <c r="G18" i="1"/>
  <c r="D18" i="1"/>
  <c r="C18" i="1"/>
  <c r="D17" i="1"/>
  <c r="C17" i="1"/>
  <c r="G17" i="1" s="1"/>
  <c r="H16" i="1"/>
  <c r="G16" i="1"/>
  <c r="D16" i="1"/>
  <c r="C16" i="1"/>
  <c r="D15" i="1"/>
  <c r="C15" i="1"/>
  <c r="G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G7" i="1" s="1"/>
  <c r="H6" i="1"/>
  <c r="G6" i="1"/>
  <c r="D6" i="1"/>
  <c r="C6" i="1"/>
  <c r="D5" i="1"/>
  <c r="C5" i="1"/>
  <c r="H5" i="1" s="1"/>
  <c r="H4" i="1"/>
  <c r="G4" i="1"/>
  <c r="D4" i="1"/>
  <c r="C4" i="1"/>
  <c r="D3" i="1"/>
  <c r="E36" i="9" l="1"/>
  <c r="B36" i="9" s="1"/>
  <c r="E322" i="9"/>
  <c r="B322" i="9" s="1"/>
  <c r="E329" i="9"/>
  <c r="B329" i="9" s="1"/>
  <c r="E312" i="9"/>
  <c r="B312" i="9" s="1"/>
  <c r="E49" i="4"/>
  <c r="H373" i="1"/>
  <c r="G373" i="1"/>
  <c r="H437" i="1"/>
  <c r="G437" i="1"/>
  <c r="G235" i="1"/>
  <c r="G251" i="1"/>
  <c r="G267" i="1"/>
  <c r="H307" i="1"/>
  <c r="H315" i="1"/>
  <c r="G329" i="1"/>
  <c r="G345" i="1"/>
  <c r="H383" i="1"/>
  <c r="G383" i="1"/>
  <c r="H399" i="1"/>
  <c r="G399" i="1"/>
  <c r="H429" i="1"/>
  <c r="G429" i="1"/>
  <c r="H389" i="1"/>
  <c r="G389" i="1"/>
  <c r="H453" i="1"/>
  <c r="G453" i="1"/>
  <c r="G13" i="1"/>
  <c r="G23" i="1"/>
  <c r="G33" i="1"/>
  <c r="G43" i="1"/>
  <c r="G51" i="1"/>
  <c r="G63" i="1"/>
  <c r="G71" i="1"/>
  <c r="G81" i="1"/>
  <c r="G95" i="1"/>
  <c r="G103" i="1"/>
  <c r="G115" i="1"/>
  <c r="G127" i="1"/>
  <c r="G141" i="1"/>
  <c r="G159" i="1"/>
  <c r="G173" i="1"/>
  <c r="G181" i="1"/>
  <c r="G191" i="1"/>
  <c r="G201" i="1"/>
  <c r="G211" i="1"/>
  <c r="G219" i="1"/>
  <c r="H258" i="1"/>
  <c r="G310" i="1"/>
  <c r="G318" i="1"/>
  <c r="H377" i="1"/>
  <c r="G377" i="1"/>
  <c r="H393" i="1"/>
  <c r="G393" i="1"/>
  <c r="H409" i="1"/>
  <c r="G409" i="1"/>
  <c r="H435" i="1"/>
  <c r="G435" i="1"/>
  <c r="H443" i="1"/>
  <c r="G443" i="1"/>
  <c r="H451" i="1"/>
  <c r="G451" i="1"/>
  <c r="H459" i="1"/>
  <c r="G45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405" i="1"/>
  <c r="G405" i="1"/>
  <c r="G5" i="1"/>
  <c r="G11" i="1"/>
  <c r="G19" i="1"/>
  <c r="G25" i="1"/>
  <c r="G31" i="1"/>
  <c r="G37" i="1"/>
  <c r="G53" i="1"/>
  <c r="G59" i="1"/>
  <c r="G67" i="1"/>
  <c r="G73" i="1"/>
  <c r="G79" i="1"/>
  <c r="G85" i="1"/>
  <c r="G91" i="1"/>
  <c r="G99" i="1"/>
  <c r="G107" i="1"/>
  <c r="G111" i="1"/>
  <c r="G119" i="1"/>
  <c r="G125" i="1"/>
  <c r="G133" i="1"/>
  <c r="G137" i="1"/>
  <c r="G143" i="1"/>
  <c r="G151" i="1"/>
  <c r="G157" i="1"/>
  <c r="G165" i="1"/>
  <c r="G171" i="1"/>
  <c r="G179" i="1"/>
  <c r="G183" i="1"/>
  <c r="G189" i="1"/>
  <c r="G197" i="1"/>
  <c r="G205" i="1"/>
  <c r="G213" i="1"/>
  <c r="G221" i="1"/>
  <c r="G227" i="1"/>
  <c r="G233" i="1"/>
  <c r="H7" i="1"/>
  <c r="H17" i="1"/>
  <c r="H39" i="1"/>
  <c r="H41" i="1"/>
  <c r="H47" i="1"/>
  <c r="H49" i="1"/>
  <c r="H55" i="1"/>
  <c r="H57" i="1"/>
  <c r="H61" i="1"/>
  <c r="H65" i="1"/>
  <c r="H69" i="1"/>
  <c r="H75" i="1"/>
  <c r="H77" i="1"/>
  <c r="H83" i="1"/>
  <c r="H87" i="1"/>
  <c r="H89" i="1"/>
  <c r="H93" i="1"/>
  <c r="H97" i="1"/>
  <c r="H101" i="1"/>
  <c r="H105" i="1"/>
  <c r="H109" i="1"/>
  <c r="H113" i="1"/>
  <c r="H117" i="1"/>
  <c r="H123" i="1"/>
  <c r="H129" i="1"/>
  <c r="H131" i="1"/>
  <c r="H135" i="1"/>
  <c r="H139" i="1"/>
  <c r="H145" i="1"/>
  <c r="H147" i="1"/>
  <c r="H153" i="1"/>
  <c r="H155" i="1"/>
  <c r="H161" i="1"/>
  <c r="H163" i="1"/>
  <c r="H167" i="1"/>
  <c r="H169" i="1"/>
  <c r="H175" i="1"/>
  <c r="H177" i="1"/>
  <c r="H185" i="1"/>
  <c r="H187" i="1"/>
  <c r="H193" i="1"/>
  <c r="H195" i="1"/>
  <c r="H199" i="1"/>
  <c r="H203" i="1"/>
  <c r="H207" i="1"/>
  <c r="H209" i="1"/>
  <c r="H215" i="1"/>
  <c r="H223" i="1"/>
  <c r="H225" i="1"/>
  <c r="H229" i="1"/>
  <c r="H231" i="1"/>
  <c r="H240" i="1"/>
  <c r="G247" i="1"/>
  <c r="H256" i="1"/>
  <c r="G263" i="1"/>
  <c r="H270" i="1"/>
  <c r="H278" i="1"/>
  <c r="H286" i="1"/>
  <c r="H294" i="1"/>
  <c r="H302" i="1"/>
  <c r="H305" i="1"/>
  <c r="H313" i="1"/>
  <c r="G325" i="1"/>
  <c r="G341" i="1"/>
  <c r="H371" i="1"/>
  <c r="G371" i="1"/>
  <c r="H387" i="1"/>
  <c r="G387" i="1"/>
  <c r="H403" i="1"/>
  <c r="G403" i="1"/>
  <c r="G467" i="1"/>
  <c r="H445" i="1"/>
  <c r="G445" i="1"/>
  <c r="G1129" i="1"/>
  <c r="H1129" i="1"/>
  <c r="G9" i="1"/>
  <c r="G27" i="1"/>
  <c r="G35" i="1"/>
  <c r="H242" i="1"/>
  <c r="H15" i="1"/>
  <c r="H21" i="1"/>
  <c r="G234" i="1"/>
  <c r="H238" i="1"/>
  <c r="G245" i="1"/>
  <c r="H254" i="1"/>
  <c r="G261" i="1"/>
  <c r="G273" i="1"/>
  <c r="G281" i="1"/>
  <c r="G289" i="1"/>
  <c r="H300" i="1"/>
  <c r="G308" i="1"/>
  <c r="G323" i="1"/>
  <c r="G339" i="1"/>
  <c r="H381" i="1"/>
  <c r="G381" i="1"/>
  <c r="H397" i="1"/>
  <c r="G397" i="1"/>
  <c r="H427" i="1"/>
  <c r="G427" i="1"/>
  <c r="H433" i="1"/>
  <c r="G433" i="1"/>
  <c r="H441" i="1"/>
  <c r="G441" i="1"/>
  <c r="H449" i="1"/>
  <c r="G449" i="1"/>
  <c r="H457" i="1"/>
  <c r="G457" i="1"/>
  <c r="G1097" i="1"/>
  <c r="H1097" i="1"/>
  <c r="G29" i="1"/>
  <c r="H236" i="1"/>
  <c r="H252" i="1"/>
  <c r="H268" i="1"/>
  <c r="H276" i="1"/>
  <c r="H284" i="1"/>
  <c r="H292" i="1"/>
  <c r="H298" i="1"/>
  <c r="H311" i="1"/>
  <c r="G321" i="1"/>
  <c r="G337" i="1"/>
  <c r="G353" i="1"/>
  <c r="H375" i="1"/>
  <c r="G375" i="1"/>
  <c r="H391" i="1"/>
  <c r="G391" i="1"/>
  <c r="H407" i="1"/>
  <c r="G407" i="1"/>
  <c r="G463" i="1"/>
  <c r="H369" i="1"/>
  <c r="G369" i="1"/>
  <c r="H385" i="1"/>
  <c r="G385" i="1"/>
  <c r="H401" i="1"/>
  <c r="G401" i="1"/>
  <c r="H431" i="1"/>
  <c r="G431" i="1"/>
  <c r="H439" i="1"/>
  <c r="G439" i="1"/>
  <c r="H447" i="1"/>
  <c r="G447" i="1"/>
  <c r="H455" i="1"/>
  <c r="G455" i="1"/>
  <c r="H248" i="1"/>
  <c r="H264" i="1"/>
  <c r="H274" i="1"/>
  <c r="H282" i="1"/>
  <c r="H290" i="1"/>
  <c r="H309" i="1"/>
  <c r="G317" i="1"/>
  <c r="G333" i="1"/>
  <c r="G349" i="1"/>
  <c r="H379" i="1"/>
  <c r="G379" i="1"/>
  <c r="H395" i="1"/>
  <c r="G395" i="1"/>
  <c r="H411" i="1"/>
  <c r="G411" i="1"/>
  <c r="G1495" i="1"/>
  <c r="H1495" i="1"/>
  <c r="G645" i="1"/>
  <c r="G647" i="1"/>
  <c r="G649" i="1"/>
  <c r="G651" i="1"/>
  <c r="G653" i="1"/>
  <c r="G655" i="1"/>
  <c r="G657" i="1"/>
  <c r="G659" i="1"/>
  <c r="G661" i="1"/>
  <c r="G663" i="1"/>
  <c r="G665" i="1"/>
  <c r="G667" i="1"/>
  <c r="G669" i="1"/>
  <c r="G671" i="1"/>
  <c r="G673" i="1"/>
  <c r="H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635" i="1"/>
  <c r="H1209" i="1"/>
  <c r="G1209" i="1"/>
  <c r="H1217" i="1"/>
  <c r="G1217" i="1"/>
  <c r="H1225" i="1"/>
  <c r="G1225" i="1"/>
  <c r="H1233" i="1"/>
  <c r="G1233" i="1"/>
  <c r="H1241" i="1"/>
  <c r="G1241" i="1"/>
  <c r="H1249" i="1"/>
  <c r="G1249"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G1113" i="1"/>
  <c r="H1113" i="1"/>
  <c r="H1178" i="1"/>
  <c r="G1178"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G1335" i="1"/>
  <c r="H1335" i="1"/>
  <c r="G1367" i="1"/>
  <c r="H1367" i="1"/>
  <c r="G1399" i="1"/>
  <c r="H1399" i="1"/>
  <c r="G1425" i="1"/>
  <c r="H1425" i="1"/>
  <c r="H1179" i="1"/>
  <c r="G1179" i="1"/>
  <c r="H1215" i="1"/>
  <c r="G1215" i="1"/>
  <c r="H1223" i="1"/>
  <c r="G1223" i="1"/>
  <c r="H1231" i="1"/>
  <c r="G1231" i="1"/>
  <c r="H1239" i="1"/>
  <c r="G1239" i="1"/>
  <c r="H1247" i="1"/>
  <c r="G1247" i="1"/>
  <c r="G1455" i="1"/>
  <c r="H1455" i="1"/>
  <c r="J1545" i="1"/>
  <c r="G1545" i="1"/>
  <c r="H1545" i="1"/>
  <c r="H1109" i="1"/>
  <c r="H1125" i="1"/>
  <c r="H1604" i="1"/>
  <c r="G1604" i="1"/>
  <c r="G1678" i="1"/>
  <c r="H1678" i="1"/>
  <c r="H1213" i="1"/>
  <c r="G1213" i="1"/>
  <c r="H1221" i="1"/>
  <c r="G1221" i="1"/>
  <c r="H1229" i="1"/>
  <c r="G1229" i="1"/>
  <c r="H1237" i="1"/>
  <c r="G1237" i="1"/>
  <c r="H1245" i="1"/>
  <c r="G1245" i="1"/>
  <c r="H1253" i="1"/>
  <c r="G1253" i="1"/>
  <c r="G1481" i="1"/>
  <c r="H1481" i="1"/>
  <c r="G1319" i="1"/>
  <c r="H1319" i="1"/>
  <c r="G1351" i="1"/>
  <c r="H1351" i="1"/>
  <c r="G1383" i="1"/>
  <c r="H1383" i="1"/>
  <c r="G1409" i="1"/>
  <c r="H1409"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H1103" i="1"/>
  <c r="H1119" i="1"/>
  <c r="H1177" i="1"/>
  <c r="G1177" i="1"/>
  <c r="H1211" i="1"/>
  <c r="G1211" i="1"/>
  <c r="H1219" i="1"/>
  <c r="G1219" i="1"/>
  <c r="H1227" i="1"/>
  <c r="G1227" i="1"/>
  <c r="H1235" i="1"/>
  <c r="G1235" i="1"/>
  <c r="H1243" i="1"/>
  <c r="G1243" i="1"/>
  <c r="H1251" i="1"/>
  <c r="G1251" i="1"/>
  <c r="G1439" i="1"/>
  <c r="H1439" i="1"/>
  <c r="G1471" i="1"/>
  <c r="H1471" i="1"/>
  <c r="G1531" i="1"/>
  <c r="H1531" i="1"/>
  <c r="G1646" i="1"/>
  <c r="H1646" i="1"/>
  <c r="H1101" i="1"/>
  <c r="H1117" i="1"/>
  <c r="H1133" i="1"/>
  <c r="J1578" i="1"/>
  <c r="H1578" i="1"/>
  <c r="G1578" i="1"/>
  <c r="I1578" i="1" s="1"/>
  <c r="J1558" i="1"/>
  <c r="H1558" i="1"/>
  <c r="J1568" i="1"/>
  <c r="H1568" i="1"/>
  <c r="G1568" i="1"/>
  <c r="H1612" i="1"/>
  <c r="G1612" i="1"/>
  <c r="H1660" i="1"/>
  <c r="G1660" i="1"/>
  <c r="E164" i="4"/>
  <c r="D160" i="1" s="1"/>
  <c r="F165" i="4"/>
  <c r="H1478" i="1"/>
  <c r="G1478" i="1"/>
  <c r="J1541" i="1"/>
  <c r="G1541" i="1"/>
  <c r="I1541" i="1" s="1"/>
  <c r="I1546" i="1"/>
  <c r="J1548" i="1"/>
  <c r="H1548" i="1"/>
  <c r="I1548" i="1" s="1"/>
  <c r="H1555" i="1"/>
  <c r="G1555" i="1"/>
  <c r="H1620" i="1"/>
  <c r="G1620" i="1"/>
  <c r="E430" i="4"/>
  <c r="D535" i="4"/>
  <c r="F536" i="4"/>
  <c r="I22" i="3"/>
  <c r="H1315" i="1"/>
  <c r="H1331" i="1"/>
  <c r="H1347" i="1"/>
  <c r="H1363" i="1"/>
  <c r="H1379" i="1"/>
  <c r="H1395" i="1"/>
  <c r="H1405" i="1"/>
  <c r="H1421" i="1"/>
  <c r="H1435" i="1"/>
  <c r="H1451" i="1"/>
  <c r="H1467" i="1"/>
  <c r="H1491" i="1"/>
  <c r="H1507" i="1"/>
  <c r="H1517" i="1"/>
  <c r="H1527" i="1"/>
  <c r="H1541" i="1"/>
  <c r="G1558" i="1"/>
  <c r="J1569" i="1"/>
  <c r="H1569" i="1"/>
  <c r="J1581" i="1"/>
  <c r="H1581" i="1"/>
  <c r="G1581" i="1"/>
  <c r="H1606" i="1"/>
  <c r="H1636" i="1"/>
  <c r="G1636" i="1"/>
  <c r="H1654" i="1"/>
  <c r="H1668" i="1"/>
  <c r="G1668" i="1"/>
  <c r="H1686" i="1"/>
  <c r="J1561" i="1"/>
  <c r="H1561" i="1"/>
  <c r="G1561" i="1"/>
  <c r="J1564" i="1"/>
  <c r="H1564" i="1"/>
  <c r="G1564" i="1"/>
  <c r="I1564" i="1" s="1"/>
  <c r="J1574" i="1"/>
  <c r="H1574" i="1"/>
  <c r="G1574" i="1"/>
  <c r="H1588" i="1"/>
  <c r="G1588" i="1"/>
  <c r="D202" i="4"/>
  <c r="F208" i="4"/>
  <c r="H1327" i="1"/>
  <c r="H1343" i="1"/>
  <c r="H1359" i="1"/>
  <c r="H1375" i="1"/>
  <c r="H1391" i="1"/>
  <c r="H1417" i="1"/>
  <c r="H1447" i="1"/>
  <c r="H1463" i="1"/>
  <c r="H1487" i="1"/>
  <c r="H1503" i="1"/>
  <c r="H1513" i="1"/>
  <c r="H1523" i="1"/>
  <c r="J1551" i="1"/>
  <c r="H1551" i="1"/>
  <c r="G1551" i="1"/>
  <c r="I1551" i="1" s="1"/>
  <c r="G1569" i="1"/>
  <c r="G1582" i="1"/>
  <c r="H1630" i="1"/>
  <c r="H1644" i="1"/>
  <c r="G1644" i="1"/>
  <c r="H1662" i="1"/>
  <c r="H1676" i="1"/>
  <c r="G1676" i="1"/>
  <c r="E153" i="4"/>
  <c r="H24" i="9" s="1"/>
  <c r="F154" i="4"/>
  <c r="E308" i="4"/>
  <c r="H1325" i="1"/>
  <c r="H1341" i="1"/>
  <c r="H1357" i="1"/>
  <c r="H1373" i="1"/>
  <c r="H1389" i="1"/>
  <c r="H1415" i="1"/>
  <c r="H1445" i="1"/>
  <c r="H1461" i="1"/>
  <c r="H1477" i="1"/>
  <c r="H1501" i="1"/>
  <c r="H1511" i="1"/>
  <c r="H1521" i="1"/>
  <c r="J1544" i="1"/>
  <c r="H1544" i="1"/>
  <c r="I1544" i="1" s="1"/>
  <c r="J1562" i="1"/>
  <c r="H1562" i="1"/>
  <c r="I1562" i="1" s="1"/>
  <c r="J1565" i="1"/>
  <c r="H1565" i="1"/>
  <c r="I1565" i="1" s="1"/>
  <c r="J1575" i="1"/>
  <c r="H1575" i="1"/>
  <c r="I1575" i="1" s="1"/>
  <c r="H1582" i="1"/>
  <c r="H1596" i="1"/>
  <c r="G1596" i="1"/>
  <c r="D164" i="4"/>
  <c r="D152" i="4" s="1"/>
  <c r="J1552" i="1"/>
  <c r="H1552" i="1"/>
  <c r="I1552" i="1" s="1"/>
  <c r="J1557" i="1"/>
  <c r="H1557" i="1"/>
  <c r="G1557" i="1"/>
  <c r="H1652" i="1"/>
  <c r="G1652" i="1"/>
  <c r="H1684" i="1"/>
  <c r="G1684" i="1"/>
  <c r="F134" i="4"/>
  <c r="F432" i="4"/>
  <c r="D431" i="4"/>
  <c r="F171" i="5"/>
  <c r="C1176" i="1"/>
  <c r="H336" i="9"/>
  <c r="E177" i="5"/>
  <c r="F122" i="6"/>
  <c r="D114" i="6"/>
  <c r="H1549" i="1"/>
  <c r="I1549" i="1" s="1"/>
  <c r="J1550" i="1"/>
  <c r="H1553" i="1"/>
  <c r="I1553" i="1" s="1"/>
  <c r="J1554" i="1"/>
  <c r="H1559" i="1"/>
  <c r="I1559" i="1" s="1"/>
  <c r="J1560" i="1"/>
  <c r="H1566" i="1"/>
  <c r="I1566" i="1" s="1"/>
  <c r="J1567" i="1"/>
  <c r="H1570" i="1"/>
  <c r="I1570" i="1" s="1"/>
  <c r="J1573" i="1"/>
  <c r="H1576" i="1"/>
  <c r="I1576" i="1" s="1"/>
  <c r="H1579" i="1"/>
  <c r="I1579" i="1" s="1"/>
  <c r="J1580" i="1"/>
  <c r="D82" i="4"/>
  <c r="D221" i="4"/>
  <c r="G315" i="9"/>
  <c r="E315" i="9" s="1"/>
  <c r="B315" i="9" s="1"/>
  <c r="G316" i="9"/>
  <c r="F150" i="5"/>
  <c r="D147" i="5"/>
  <c r="F256" i="5"/>
  <c r="I27" i="3"/>
  <c r="D7" i="4"/>
  <c r="D125" i="4"/>
  <c r="F374" i="4"/>
  <c r="D373" i="4"/>
  <c r="G156" i="9"/>
  <c r="E156" i="9" s="1"/>
  <c r="B156" i="9" s="1"/>
  <c r="F607" i="4"/>
  <c r="G314" i="9"/>
  <c r="E314" i="9" s="1"/>
  <c r="B314" i="9" s="1"/>
  <c r="D88" i="5"/>
  <c r="F89" i="5"/>
  <c r="H315" i="9"/>
  <c r="H316" i="9"/>
  <c r="E147" i="5"/>
  <c r="D1152" i="1" s="1"/>
  <c r="E251" i="5"/>
  <c r="C1518" i="1"/>
  <c r="C1538" i="1"/>
  <c r="C1540" i="1"/>
  <c r="E106" i="4"/>
  <c r="D102" i="1" s="1"/>
  <c r="D140" i="4"/>
  <c r="E373" i="4"/>
  <c r="D368" i="1" s="1"/>
  <c r="F630" i="4"/>
  <c r="D1260" i="1"/>
  <c r="D1402" i="1"/>
  <c r="E82" i="4"/>
  <c r="D78" i="1" s="1"/>
  <c r="D308" i="4"/>
  <c r="D466" i="4"/>
  <c r="D203" i="5"/>
  <c r="F204" i="5"/>
  <c r="H33" i="3"/>
  <c r="D12" i="5"/>
  <c r="G339" i="9"/>
  <c r="E339" i="9" s="1"/>
  <c r="B339" i="9" s="1"/>
  <c r="F219" i="5"/>
  <c r="D44" i="8"/>
  <c r="D51" i="8"/>
  <c r="G1605" i="1"/>
  <c r="G1613" i="1"/>
  <c r="G1629" i="1"/>
  <c r="F322" i="4"/>
  <c r="D321" i="4"/>
  <c r="E536" i="4"/>
  <c r="F255" i="5"/>
  <c r="D35" i="6"/>
  <c r="F36" i="6"/>
  <c r="C1485" i="1"/>
  <c r="C1539" i="1"/>
  <c r="D230" i="4"/>
  <c r="F273" i="4"/>
  <c r="E321" i="4"/>
  <c r="D316" i="1" s="1"/>
  <c r="E647" i="4"/>
  <c r="D641" i="1" s="1"/>
  <c r="F13" i="5"/>
  <c r="D178" i="5"/>
  <c r="F186" i="5"/>
  <c r="E5" i="7"/>
  <c r="D251" i="5"/>
  <c r="D5" i="6"/>
  <c r="H19" i="9"/>
  <c r="E19" i="9" s="1"/>
  <c r="B19" i="9" s="1"/>
  <c r="B254" i="9"/>
  <c r="F256" i="9"/>
  <c r="B256" i="9" s="1"/>
  <c r="B261" i="9"/>
  <c r="B275" i="9"/>
  <c r="B319" i="9"/>
  <c r="E325" i="9"/>
  <c r="B325" i="9" s="1"/>
  <c r="E97" i="9"/>
  <c r="B97" i="9" s="1"/>
  <c r="B107" i="9"/>
  <c r="G178" i="9"/>
  <c r="E178" i="9" s="1"/>
  <c r="B178" i="9" s="1"/>
  <c r="B259" i="9"/>
  <c r="B266" i="9"/>
  <c r="E337" i="9"/>
  <c r="B337" i="9" s="1"/>
  <c r="F277" i="5"/>
  <c r="I10" i="9"/>
  <c r="B91" i="9"/>
  <c r="E121" i="9"/>
  <c r="B121" i="9" s="1"/>
  <c r="B131" i="9"/>
  <c r="E169" i="9"/>
  <c r="B169" i="9" s="1"/>
  <c r="F240" i="9"/>
  <c r="B240" i="9" s="1"/>
  <c r="F280" i="9"/>
  <c r="B280" i="9" s="1"/>
  <c r="G174" i="9"/>
  <c r="E174" i="9" s="1"/>
  <c r="B174" i="9" s="1"/>
  <c r="E317" i="9"/>
  <c r="B317" i="9" s="1"/>
  <c r="E105" i="9"/>
  <c r="B105" i="9" s="1"/>
  <c r="B115" i="9"/>
  <c r="B163" i="9"/>
  <c r="B234" i="9"/>
  <c r="B246" i="9"/>
  <c r="F248" i="9"/>
  <c r="B248" i="9" s="1"/>
  <c r="B253" i="9"/>
  <c r="B267" i="9"/>
  <c r="B286" i="9"/>
  <c r="F288" i="9"/>
  <c r="B288" i="9" s="1"/>
  <c r="B327"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4" i="9"/>
  <c r="B99" i="9"/>
  <c r="E153" i="9"/>
  <c r="B153" i="9" s="1"/>
  <c r="G176" i="9"/>
  <c r="E176" i="9" s="1"/>
  <c r="B176" i="9" s="1"/>
  <c r="B251" i="9"/>
  <c r="B291" i="9"/>
  <c r="F49" i="4" l="1"/>
  <c r="D45" i="1"/>
  <c r="D299" i="4"/>
  <c r="H18" i="3"/>
  <c r="C148" i="1"/>
  <c r="I33" i="3"/>
  <c r="D1538" i="1"/>
  <c r="H1538" i="1" s="1"/>
  <c r="F466" i="4"/>
  <c r="C460" i="1"/>
  <c r="G348" i="9"/>
  <c r="E348" i="9" s="1"/>
  <c r="D141" i="6"/>
  <c r="F5" i="6"/>
  <c r="C1401" i="1"/>
  <c r="H27" i="3"/>
  <c r="G1485" i="1"/>
  <c r="H1485" i="1"/>
  <c r="F12" i="5"/>
  <c r="D7" i="5"/>
  <c r="C1017" i="1"/>
  <c r="F308" i="4"/>
  <c r="C303" i="1"/>
  <c r="H1540" i="1"/>
  <c r="G1540" i="1"/>
  <c r="E316" i="9"/>
  <c r="B316" i="9" s="1"/>
  <c r="F431" i="4"/>
  <c r="D430" i="4"/>
  <c r="C425" i="1"/>
  <c r="I1557" i="1"/>
  <c r="I1569" i="1"/>
  <c r="I1581" i="1"/>
  <c r="F373" i="4"/>
  <c r="D360" i="4"/>
  <c r="C368" i="1"/>
  <c r="F251" i="5"/>
  <c r="C1255" i="1"/>
  <c r="H25" i="3"/>
  <c r="G336" i="9"/>
  <c r="E336" i="9" s="1"/>
  <c r="B336" i="9" s="1"/>
  <c r="D177" i="5"/>
  <c r="F178" i="5"/>
  <c r="C1182" i="1"/>
  <c r="F153" i="4"/>
  <c r="G1538" i="1"/>
  <c r="F125" i="4"/>
  <c r="C121" i="1"/>
  <c r="G346" i="9"/>
  <c r="E346" i="9" s="1"/>
  <c r="F535" i="4"/>
  <c r="D640" i="4"/>
  <c r="C529" i="1"/>
  <c r="E180" i="9"/>
  <c r="B180" i="9" s="1"/>
  <c r="C1431" i="1"/>
  <c r="F35" i="6"/>
  <c r="H28" i="3"/>
  <c r="G24" i="9"/>
  <c r="E24" i="9" s="1"/>
  <c r="G1402" i="1"/>
  <c r="H1402" i="1"/>
  <c r="H1518" i="1"/>
  <c r="G1518" i="1"/>
  <c r="F88" i="5"/>
  <c r="C1093" i="1"/>
  <c r="D69" i="5"/>
  <c r="D6" i="4"/>
  <c r="F7" i="4"/>
  <c r="C3" i="1"/>
  <c r="F221" i="4"/>
  <c r="C217" i="1"/>
  <c r="F114" i="6"/>
  <c r="H30" i="3"/>
  <c r="C1510" i="1"/>
  <c r="E360" i="4"/>
  <c r="F202" i="4"/>
  <c r="C198" i="1"/>
  <c r="D424" i="1"/>
  <c r="H102" i="1"/>
  <c r="G102" i="1"/>
  <c r="H641" i="1"/>
  <c r="G641" i="1"/>
  <c r="D45" i="8"/>
  <c r="C1628" i="1"/>
  <c r="G1260" i="1"/>
  <c r="H1260" i="1"/>
  <c r="F82" i="4"/>
  <c r="C78" i="1"/>
  <c r="F106" i="4"/>
  <c r="E6" i="4"/>
  <c r="E152" i="4"/>
  <c r="F152" i="4" s="1"/>
  <c r="D149" i="1"/>
  <c r="E310" i="9"/>
  <c r="B310" i="9" s="1"/>
  <c r="F228" i="9"/>
  <c r="E535" i="4"/>
  <c r="D530" i="1"/>
  <c r="C1621" i="1"/>
  <c r="I39" i="3"/>
  <c r="E69" i="5"/>
  <c r="E176" i="5"/>
  <c r="D1180" i="1" s="1"/>
  <c r="I24" i="3"/>
  <c r="D1181" i="1"/>
  <c r="I1561" i="1"/>
  <c r="I1568" i="1"/>
  <c r="F647" i="4"/>
  <c r="I25" i="3"/>
  <c r="D1255" i="1"/>
  <c r="F164" i="4"/>
  <c r="C160" i="1"/>
  <c r="D303" i="1"/>
  <c r="I1558" i="1"/>
  <c r="G1539" i="1"/>
  <c r="H1539" i="1"/>
  <c r="F230" i="4"/>
  <c r="C226" i="1"/>
  <c r="F321" i="4"/>
  <c r="C316" i="1"/>
  <c r="G338" i="9"/>
  <c r="E338" i="9" s="1"/>
  <c r="B338" i="9" s="1"/>
  <c r="C1207" i="1"/>
  <c r="F203" i="5"/>
  <c r="F140" i="4"/>
  <c r="C136" i="1"/>
  <c r="F147" i="5"/>
  <c r="C1152" i="1"/>
  <c r="H1176" i="1"/>
  <c r="G1176" i="1"/>
  <c r="I1574" i="1"/>
  <c r="I1545" i="1"/>
  <c r="G45" i="1" l="1"/>
  <c r="H45" i="1"/>
  <c r="H1621" i="1"/>
  <c r="G1621" i="1"/>
  <c r="F640" i="4"/>
  <c r="C634" i="1"/>
  <c r="I17" i="3"/>
  <c r="E422" i="4"/>
  <c r="D2" i="1"/>
  <c r="E418" i="4"/>
  <c r="D413" i="1" s="1"/>
  <c r="D355" i="1"/>
  <c r="D300" i="4"/>
  <c r="F6" i="4"/>
  <c r="H17" i="3"/>
  <c r="D422" i="4"/>
  <c r="C2" i="1"/>
  <c r="B24" i="9"/>
  <c r="H460" i="1"/>
  <c r="G460" i="1"/>
  <c r="H1510" i="1"/>
  <c r="G1510" i="1"/>
  <c r="F69" i="5"/>
  <c r="H23" i="3"/>
  <c r="C1074" i="1"/>
  <c r="B346" i="9"/>
  <c r="E345" i="9"/>
  <c r="I10" i="3" s="1"/>
  <c r="D176" i="5"/>
  <c r="F177" i="5"/>
  <c r="C1181" i="1"/>
  <c r="H24" i="3"/>
  <c r="E417" i="4"/>
  <c r="D412" i="1" s="1"/>
  <c r="H530" i="1"/>
  <c r="G530" i="1"/>
  <c r="H78" i="1"/>
  <c r="G78" i="1"/>
  <c r="G1093" i="1"/>
  <c r="H1093" i="1"/>
  <c r="G121" i="1"/>
  <c r="H121" i="1"/>
  <c r="G303" i="1"/>
  <c r="H303" i="1"/>
  <c r="I40" i="3"/>
  <c r="C1622" i="1"/>
  <c r="G343" i="9"/>
  <c r="E343" i="9" s="1"/>
  <c r="D418" i="4"/>
  <c r="F360" i="4"/>
  <c r="C355" i="1"/>
  <c r="H1207" i="1"/>
  <c r="G1207" i="1"/>
  <c r="H160" i="1"/>
  <c r="G160" i="1"/>
  <c r="E640" i="4"/>
  <c r="D634" i="1" s="1"/>
  <c r="D529" i="1"/>
  <c r="G1431" i="1"/>
  <c r="H1431" i="1"/>
  <c r="D417" i="4"/>
  <c r="G1401" i="1"/>
  <c r="H1401" i="1"/>
  <c r="H1182" i="1"/>
  <c r="G1182" i="1"/>
  <c r="G344" i="9"/>
  <c r="E344" i="9" s="1"/>
  <c r="B344" i="9" s="1"/>
  <c r="K1481" i="9"/>
  <c r="H316" i="1"/>
  <c r="G316" i="1"/>
  <c r="G1152" i="1"/>
  <c r="H1152" i="1"/>
  <c r="H226" i="1"/>
  <c r="G226" i="1"/>
  <c r="B228" i="9"/>
  <c r="G217" i="1"/>
  <c r="H217" i="1"/>
  <c r="H1255" i="1"/>
  <c r="G1255" i="1"/>
  <c r="H425" i="1"/>
  <c r="G425" i="1"/>
  <c r="H136" i="1"/>
  <c r="G136" i="1"/>
  <c r="I23" i="3"/>
  <c r="D1074" i="1"/>
  <c r="E6" i="5"/>
  <c r="E639" i="4"/>
  <c r="D633" i="1" s="1"/>
  <c r="F430" i="4"/>
  <c r="D639" i="4"/>
  <c r="C424" i="1"/>
  <c r="H1017" i="1"/>
  <c r="G1017" i="1"/>
  <c r="F141" i="6"/>
  <c r="C1537" i="1"/>
  <c r="H31" i="3"/>
  <c r="I18" i="3"/>
  <c r="E299" i="4"/>
  <c r="E300" i="4" s="1"/>
  <c r="D148" i="1"/>
  <c r="H148" i="1" s="1"/>
  <c r="H149" i="1"/>
  <c r="G149" i="1"/>
  <c r="H1628" i="1"/>
  <c r="G1628" i="1"/>
  <c r="H198" i="1"/>
  <c r="G198" i="1"/>
  <c r="H3" i="1"/>
  <c r="G3" i="1"/>
  <c r="G529" i="1"/>
  <c r="H529" i="1"/>
  <c r="G368" i="1"/>
  <c r="H368" i="1"/>
  <c r="F7" i="5"/>
  <c r="D6" i="5"/>
  <c r="H22" i="3"/>
  <c r="C1012" i="1"/>
  <c r="E347" i="9"/>
  <c r="B348" i="9"/>
  <c r="F299" i="4"/>
  <c r="D301" i="4"/>
  <c r="D423" i="4"/>
  <c r="C295" i="1"/>
  <c r="D296" i="1" l="1"/>
  <c r="E643" i="4"/>
  <c r="D417" i="1"/>
  <c r="D644" i="4"/>
  <c r="D425" i="4"/>
  <c r="C418" i="1"/>
  <c r="G20" i="9"/>
  <c r="G148" i="1"/>
  <c r="F418" i="4"/>
  <c r="C413" i="1"/>
  <c r="G1181" i="1"/>
  <c r="H1181" i="1"/>
  <c r="G1537" i="1"/>
  <c r="H1537" i="1"/>
  <c r="E342" i="9"/>
  <c r="B343" i="9"/>
  <c r="F422" i="4"/>
  <c r="D424" i="4"/>
  <c r="D643" i="4"/>
  <c r="C417" i="1"/>
  <c r="F301" i="4"/>
  <c r="C297" i="1"/>
  <c r="H299" i="9"/>
  <c r="D1011" i="1"/>
  <c r="G1622" i="1"/>
  <c r="H1622" i="1"/>
  <c r="F176" i="5"/>
  <c r="C1180" i="1"/>
  <c r="F300" i="4"/>
  <c r="C296" i="1"/>
  <c r="G634" i="1"/>
  <c r="H634" i="1"/>
  <c r="H9" i="3"/>
  <c r="H11" i="3"/>
  <c r="H1074" i="1"/>
  <c r="G1074" i="1"/>
  <c r="G306" i="9"/>
  <c r="E306" i="9" s="1"/>
  <c r="B306" i="9" s="1"/>
  <c r="G299" i="9"/>
  <c r="F6" i="5"/>
  <c r="C1011" i="1"/>
  <c r="H1012" i="1"/>
  <c r="G1012" i="1"/>
  <c r="H424" i="1"/>
  <c r="G424" i="1"/>
  <c r="F417" i="4"/>
  <c r="C412" i="1"/>
  <c r="E423" i="4"/>
  <c r="F423" i="4" s="1"/>
  <c r="E301" i="4"/>
  <c r="D297" i="1" s="1"/>
  <c r="D295" i="1"/>
  <c r="H295" i="1" s="1"/>
  <c r="F639" i="4"/>
  <c r="C633" i="1"/>
  <c r="H355" i="1"/>
  <c r="G355" i="1"/>
  <c r="G2" i="1"/>
  <c r="H2" i="1"/>
  <c r="N3" i="9" l="1"/>
  <c r="I11" i="3"/>
  <c r="H1180" i="1"/>
  <c r="G1180" i="1"/>
  <c r="H417" i="1"/>
  <c r="G417" i="1"/>
  <c r="F644" i="4"/>
  <c r="C638" i="1"/>
  <c r="D646" i="4"/>
  <c r="K3" i="9"/>
  <c r="I9" i="3"/>
  <c r="F643" i="4"/>
  <c r="D645" i="4"/>
  <c r="C637" i="1"/>
  <c r="F425" i="4"/>
  <c r="C420" i="1"/>
  <c r="H8" i="3"/>
  <c r="H1011" i="1"/>
  <c r="G1011" i="1"/>
  <c r="G295" i="1"/>
  <c r="C419" i="1"/>
  <c r="H413" i="1"/>
  <c r="G413" i="1"/>
  <c r="H633" i="1"/>
  <c r="G633" i="1"/>
  <c r="E425" i="4"/>
  <c r="D420" i="1" s="1"/>
  <c r="E644" i="4"/>
  <c r="D418" i="1"/>
  <c r="H20" i="9"/>
  <c r="E20" i="9" s="1"/>
  <c r="B20" i="9" s="1"/>
  <c r="E645" i="4"/>
  <c r="D637" i="1"/>
  <c r="H412" i="1"/>
  <c r="G412" i="1"/>
  <c r="E299" i="9"/>
  <c r="E424" i="4"/>
  <c r="F424" i="4" s="1"/>
  <c r="G296" i="1"/>
  <c r="H296" i="1"/>
  <c r="H297" i="1"/>
  <c r="G297" i="1"/>
  <c r="H418" i="1"/>
  <c r="G418" i="1"/>
  <c r="H420" i="1" l="1"/>
  <c r="G420" i="1"/>
  <c r="G638" i="1"/>
  <c r="D639" i="1"/>
  <c r="H419" i="1"/>
  <c r="G419" i="1"/>
  <c r="H637" i="1"/>
  <c r="G637" i="1"/>
  <c r="D649" i="4"/>
  <c r="F645" i="4"/>
  <c r="C639" i="1"/>
  <c r="D419" i="1"/>
  <c r="E646" i="4"/>
  <c r="E649" i="4" s="1"/>
  <c r="D638" i="1"/>
  <c r="H638" i="1" s="1"/>
  <c r="B299" i="9"/>
  <c r="M3" i="9"/>
  <c r="D650" i="4"/>
  <c r="F646" i="4"/>
  <c r="C640" i="1"/>
  <c r="F650" i="4" l="1"/>
  <c r="H20" i="3"/>
  <c r="C644" i="1"/>
  <c r="I19" i="3"/>
  <c r="D643" i="1"/>
  <c r="G639" i="1"/>
  <c r="H639" i="1"/>
  <c r="F649" i="4"/>
  <c r="H19" i="3"/>
  <c r="C643" i="1"/>
  <c r="H334" i="9"/>
  <c r="G334" i="9"/>
  <c r="E334" i="9" s="1"/>
  <c r="E650" i="4"/>
  <c r="D640" i="1"/>
  <c r="I20" i="3" l="1"/>
  <c r="D644" i="1"/>
  <c r="H644" i="1" s="1"/>
  <c r="G297" i="9"/>
  <c r="E297" i="9" s="1"/>
  <c r="B297" i="9" s="1"/>
  <c r="H7" i="3"/>
  <c r="G640" i="1"/>
  <c r="H640" i="1"/>
  <c r="B334" i="9"/>
  <c r="E298" i="9"/>
  <c r="I8" i="3" s="1"/>
  <c r="G644" i="1"/>
  <c r="H643" i="1"/>
  <c r="G643" i="1"/>
  <c r="J3" i="9" l="1"/>
  <c r="G295" i="9" l="1"/>
  <c r="H295" i="9"/>
  <c r="L293" i="9"/>
  <c r="F293" i="9" s="1"/>
  <c r="H18" i="9"/>
  <c r="G18" i="9"/>
  <c r="J6" i="9"/>
  <c r="I8" i="9"/>
  <c r="G15" i="9"/>
  <c r="J10" i="9"/>
  <c r="J7" i="9"/>
  <c r="I13" i="9"/>
  <c r="K9" i="9"/>
  <c r="J11" i="9"/>
  <c r="H16" i="9"/>
  <c r="K13" i="9"/>
  <c r="K10" i="9"/>
  <c r="G17" i="9"/>
  <c r="J12" i="9"/>
  <c r="I11" i="9"/>
  <c r="G16" i="9"/>
  <c r="J17" i="9"/>
  <c r="J5" i="9"/>
  <c r="L15" i="9"/>
  <c r="I12" i="9"/>
  <c r="K7" i="9"/>
  <c r="K8" i="9"/>
  <c r="M16" i="9"/>
  <c r="M15" i="9"/>
  <c r="I6" i="9"/>
  <c r="K12" i="9"/>
  <c r="H17" i="9"/>
  <c r="I17" i="9"/>
  <c r="I9" i="9"/>
  <c r="E9" i="9" s="1"/>
  <c r="B9" i="9" s="1"/>
  <c r="J9" i="9"/>
  <c r="G21" i="9"/>
  <c r="I5" i="9"/>
  <c r="H21" i="9"/>
  <c r="J8" i="9"/>
  <c r="J13" i="9"/>
  <c r="G22" i="9"/>
  <c r="H22" i="9"/>
  <c r="K6" i="9"/>
  <c r="L16" i="9"/>
  <c r="F16" i="9" s="1"/>
  <c r="K11" i="9"/>
  <c r="H15" i="9"/>
  <c r="K5" i="9"/>
  <c r="I7" i="9"/>
  <c r="E7" i="9" s="1"/>
  <c r="B7" i="9" s="1"/>
  <c r="E18" i="9" l="1"/>
  <c r="B18" i="9" s="1"/>
  <c r="E22" i="9"/>
  <c r="B22" i="9" s="1"/>
  <c r="E12" i="9"/>
  <c r="B12" i="9" s="1"/>
  <c r="E15" i="9"/>
  <c r="F15" i="9"/>
  <c r="F14" i="9" s="1"/>
  <c r="E8" i="9"/>
  <c r="B8" i="9" s="1"/>
  <c r="E6" i="9"/>
  <c r="B6" i="9" s="1"/>
  <c r="B15" i="9"/>
  <c r="E5" i="9"/>
  <c r="E16" i="9"/>
  <c r="B16" i="9" s="1"/>
  <c r="E21" i="9"/>
  <c r="B21" i="9" s="1"/>
  <c r="E11" i="9"/>
  <c r="B11" i="9" s="1"/>
  <c r="E13" i="9"/>
  <c r="B13" i="9" s="1"/>
  <c r="B293" i="9"/>
  <c r="F23" i="9"/>
  <c r="E17" i="9"/>
  <c r="B17" i="9" s="1"/>
  <c r="E10" i="9"/>
  <c r="B10" i="9" s="1"/>
  <c r="E295" i="9"/>
  <c r="B295" i="9" l="1"/>
  <c r="E23" i="9"/>
  <c r="I7" i="3" s="1"/>
  <c r="E4" i="9"/>
  <c r="B5" i="9"/>
  <c r="E14" i="9"/>
  <c r="I13" i="3" s="1"/>
  <c r="F3" i="9"/>
  <c r="E3" i="9" l="1"/>
</calcChain>
</file>

<file path=xl/sharedStrings.xml><?xml version="1.0" encoding="utf-8"?>
<sst xmlns="http://schemas.openxmlformats.org/spreadsheetml/2006/main" count="4733" uniqueCount="3656">
  <si>
    <t>Obveznik:</t>
  </si>
  <si>
    <t>18354 - SREDNJA ŠKOLA TINA UJEVIĆA, VRGORAC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</si>
  <si>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</si>
  <si>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</si>
  <si>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</si>
  <si>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</si>
  <si>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</si>
  <si>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</si>
  <si>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</si>
  <si>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</si>
  <si>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</si>
  <si>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</si>
  <si>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</si>
  <si>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</si>
  <si>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</si>
  <si>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</si>
  <si>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</si>
  <si>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</si>
  <si>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</si>
  <si>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</si>
  <si>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</si>
  <si>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</si>
  <si>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</si>
  <si>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</si>
  <si>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</si>
  <si>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</si>
  <si>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</si>
  <si>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</si>
  <si>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</si>
  <si>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</si>
  <si>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</si>
  <si>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</si>
  <si>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</si>
  <si>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</si>
  <si>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</si>
  <si>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</si>
  <si>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</si>
  <si>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</si>
  <si>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</si>
  <si>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</si>
  <si>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</si>
  <si>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</si>
  <si>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</si>
  <si>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</si>
  <si>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</si>
  <si>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</si>
  <si>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</si>
  <si>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</si>
  <si>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</si>
  <si>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</si>
  <si>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</si>
  <si>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</si>
  <si>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</si>
  <si>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</si>
  <si>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</si>
  <si>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</si>
  <si>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</si>
  <si>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</si>
  <si>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</si>
  <si>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</si>
  <si>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</si>
  <si>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</si>
  <si>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</si>
  <si>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</si>
  <si>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</si>
  <si>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</si>
  <si>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</si>
  <si>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</si>
  <si>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</si>
  <si>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</si>
  <si>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</si>
  <si>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</si>
  <si>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</si>
  <si>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</si>
  <si>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</si>
  <si>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</si>
  <si>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</si>
  <si>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</si>
  <si>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</si>
  <si>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</si>
  <si>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</si>
  <si>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</si>
  <si>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</si>
  <si>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</si>
  <si>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</si>
  <si>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</si>
  <si>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</si>
  <si>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</si>
  <si>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</si>
  <si>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</si>
  <si>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</si>
  <si>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</si>
  <si>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</si>
  <si>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</si>
  <si>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</si>
  <si>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</si>
  <si>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</si>
  <si>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</si>
  <si>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</si>
  <si>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</si>
  <si>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</si>
  <si>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</si>
  <si>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</si>
  <si>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</si>
  <si>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</si>
  <si>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</si>
  <si>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</si>
  <si>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</si>
  <si>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</si>
  <si>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</si>
  <si>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</si>
  <si>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</si>
  <si>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</si>
  <si>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</si>
  <si>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</si>
  <si>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</si>
  <si>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</si>
  <si>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</si>
  <si>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</si>
  <si>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</si>
  <si>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</si>
  <si>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</si>
  <si>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</si>
  <si>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</si>
  <si>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</si>
  <si>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</si>
  <si>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</si>
  <si>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</si>
  <si>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</si>
  <si>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</si>
  <si>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</si>
  <si>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</si>
  <si>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</si>
  <si>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</si>
  <si>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</si>
  <si>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</si>
  <si>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</si>
  <si>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</si>
  <si>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</si>
  <si>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</si>
  <si>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</si>
  <si>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</si>
  <si>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</si>
  <si>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</si>
  <si>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</si>
  <si>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</si>
  <si>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</si>
  <si>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</si>
  <si>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</si>
  <si>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</si>
  <si>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</si>
  <si>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</si>
  <si>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</si>
  <si>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</si>
  <si>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</si>
  <si>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</si>
  <si>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</si>
  <si>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</si>
  <si>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</si>
  <si>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</si>
  <si>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</si>
  <si>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</si>
  <si>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</si>
  <si>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</si>
  <si>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</si>
  <si>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</si>
  <si>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</si>
  <si>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</si>
  <si>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</si>
  <si>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</si>
  <si>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</si>
  <si>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</si>
  <si>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</si>
  <si>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</si>
  <si>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</si>
  <si>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</si>
  <si>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</si>
  <si>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</si>
  <si>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</si>
  <si>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</si>
  <si>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</si>
  <si>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</si>
  <si>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</si>
  <si>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</si>
  <si>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</si>
  <si>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</si>
  <si>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</si>
  <si>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</si>
  <si>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</si>
  <si>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</si>
  <si>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</si>
  <si>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</si>
  <si>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</si>
  <si>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</si>
  <si>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</si>
  <si>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</si>
  <si>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</si>
  <si>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</si>
  <si>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</si>
  <si>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</si>
  <si>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</si>
  <si>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</si>
  <si>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</si>
  <si>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</si>
  <si>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</si>
  <si>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</si>
  <si>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</si>
  <si>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</si>
  <si>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</si>
  <si>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</si>
  <si>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</si>
  <si>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</si>
  <si>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</si>
  <si>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</si>
  <si>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</si>
  <si>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</si>
  <si>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</si>
  <si>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</si>
  <si>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</si>
  <si>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</si>
  <si>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</si>
  <si>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</si>
  <si>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</si>
  <si>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</si>
  <si>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</si>
  <si>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</si>
  <si>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</si>
  <si>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</si>
  <si>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</si>
  <si>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</si>
  <si>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</si>
  <si>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</si>
  <si>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</si>
  <si>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</si>
  <si>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</si>
  <si>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</si>
  <si>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</si>
  <si>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</si>
  <si>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</si>
  <si>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</si>
  <si>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</si>
  <si>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</si>
  <si>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</si>
  <si>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</si>
  <si>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</si>
  <si>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</si>
  <si>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</si>
  <si>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</si>
  <si>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</si>
  <si>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</si>
  <si>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</si>
  <si>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</si>
  <si>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</si>
  <si>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</si>
  <si>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</si>
  <si>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</si>
  <si>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</si>
  <si>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</si>
  <si>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</si>
  <si>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</si>
  <si>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</si>
  <si>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</si>
  <si>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</si>
  <si>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</si>
  <si>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</si>
  <si>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</si>
  <si>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</si>
  <si>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</si>
  <si>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</si>
  <si>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</si>
  <si>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</si>
  <si>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</si>
  <si>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</si>
  <si>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</si>
  <si>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</si>
  <si>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</si>
  <si>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</si>
  <si>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</si>
  <si>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</si>
  <si>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</si>
  <si>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</si>
  <si>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</si>
  <si>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</si>
  <si>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</si>
  <si>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</si>
  <si>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</si>
  <si>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</si>
  <si>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</si>
  <si>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</si>
  <si>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</si>
  <si>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</si>
  <si>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</si>
  <si>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</si>
  <si>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</si>
  <si>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</si>
  <si>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</si>
  <si>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</si>
  <si>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</si>
  <si>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</si>
  <si>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</si>
  <si>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</si>
  <si>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</si>
  <si>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</si>
  <si>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</si>
  <si>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</si>
  <si>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</si>
  <si>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</si>
  <si>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</si>
  <si>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</si>
  <si>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</si>
  <si>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</si>
  <si>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</si>
  <si>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</si>
  <si>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</si>
  <si>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</si>
  <si>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</si>
  <si>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</si>
  <si>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</si>
  <si>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</si>
  <si>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</si>
  <si>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</si>
  <si>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</si>
  <si>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</si>
  <si>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</si>
  <si>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</si>
  <si>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</si>
  <si>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</si>
  <si>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</si>
  <si>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</si>
  <si>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</si>
  <si>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</si>
  <si>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</si>
  <si>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</si>
  <si>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</si>
  <si>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</si>
  <si>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</si>
  <si>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</si>
  <si>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</si>
  <si>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</si>
  <si>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</si>
  <si>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</si>
  <si>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</si>
  <si>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</si>
  <si>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</si>
  <si>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</si>
  <si>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</si>
  <si>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</si>
  <si>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</si>
  <si>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</si>
  <si>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</si>
  <si>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</si>
  <si>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</si>
  <si>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</si>
  <si>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</si>
  <si>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</si>
  <si>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</si>
  <si>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</si>
  <si>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</si>
  <si>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</si>
  <si>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</si>
  <si>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</si>
  <si>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</si>
  <si>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</si>
  <si>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</si>
  <si>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</si>
  <si>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</si>
  <si>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</si>
  <si>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</si>
  <si>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</si>
  <si>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</si>
  <si>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</si>
  <si>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</si>
  <si>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</si>
  <si>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</si>
  <si>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</si>
  <si>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</si>
  <si>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</si>
  <si>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</si>
  <si>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</si>
  <si>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</si>
  <si>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</si>
  <si>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</si>
  <si>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</si>
  <si>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</si>
  <si>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</si>
  <si>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</si>
  <si>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</si>
  <si>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</si>
  <si>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</si>
  <si>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</si>
  <si>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</si>
  <si>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</si>
  <si>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</si>
  <si>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</si>
  <si>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</si>
  <si>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</si>
  <si>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</si>
  <si>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</si>
  <si>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</si>
  <si>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</si>
  <si>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</si>
  <si>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</si>
  <si>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</si>
  <si>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</si>
  <si>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</si>
  <si>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</si>
  <si>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</si>
  <si>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</si>
  <si>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</si>
  <si>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</si>
  <si>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</si>
  <si>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</si>
  <si>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</si>
  <si>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</si>
  <si>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</si>
  <si>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</si>
  <si>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</si>
  <si>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</si>
  <si>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</si>
  <si>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</si>
  <si>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</si>
  <si>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</si>
  <si>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</si>
  <si>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</si>
  <si>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</si>
  <si>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</si>
  <si>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</si>
  <si>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</si>
  <si>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</si>
  <si>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</si>
  <si>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</si>
  <si>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</si>
  <si>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</si>
  <si>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</si>
  <si>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</si>
  <si>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</si>
  <si>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</si>
  <si>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</si>
  <si>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</si>
  <si>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</si>
  <si>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</si>
  <si>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</si>
  <si>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</si>
  <si>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</si>
  <si>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</si>
  <si>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</si>
  <si>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</si>
  <si>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</si>
  <si>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</si>
  <si>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</si>
  <si>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</si>
  <si>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</si>
  <si>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</si>
  <si>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</si>
  <si>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</si>
  <si>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</si>
  <si>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</si>
  <si>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</si>
  <si>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</si>
  <si>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</si>
  <si>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</si>
  <si>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</si>
  <si>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</si>
  <si>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</si>
  <si>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</si>
  <si>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</si>
  <si>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</si>
  <si>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</si>
  <si>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</si>
  <si>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</si>
  <si>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</si>
  <si>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</si>
  <si>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</si>
  <si>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</si>
  <si>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</si>
  <si>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</si>
  <si>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</si>
  <si>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</si>
  <si>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</si>
  <si>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</si>
  <si>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</si>
  <si>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</si>
  <si>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</si>
  <si>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</si>
  <si>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</si>
  <si>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</si>
  <si>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</si>
  <si>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</si>
  <si>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</si>
  <si>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</si>
  <si>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</si>
  <si>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</si>
  <si>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</si>
  <si>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</si>
  <si>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</si>
  <si>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</si>
  <si>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</si>
  <si>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</si>
  <si>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</si>
  <si>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</si>
  <si>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</si>
  <si>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</si>
  <si>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</si>
  <si>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</si>
  <si>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</si>
  <si>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</si>
  <si>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</si>
  <si>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</si>
  <si>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</si>
  <si>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</si>
  <si>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</si>
  <si>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</si>
  <si>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</si>
  <si>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</si>
  <si>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</si>
  <si>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</si>
  <si>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</si>
  <si>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</si>
  <si>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</si>
  <si>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</si>
  <si>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</si>
  <si>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</si>
  <si>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</si>
  <si>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</si>
  <si>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</si>
  <si>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</si>
  <si>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</si>
  <si>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</si>
  <si>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</si>
  <si>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</si>
  <si>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</si>
  <si>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</si>
  <si>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</si>
  <si>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</si>
  <si>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</si>
  <si>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</si>
  <si>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</si>
  <si>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</si>
  <si>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</si>
  <si>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</si>
  <si>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</si>
  <si>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</si>
  <si>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</si>
  <si>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</si>
  <si>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</si>
  <si>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</si>
  <si>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</si>
  <si>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</si>
  <si>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</si>
  <si>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</si>
  <si>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</si>
  <si>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</si>
  <si>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</si>
  <si>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</si>
  <si>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</si>
  <si>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</si>
  <si>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</si>
  <si>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</si>
  <si>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</si>
  <si>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</si>
  <si>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</si>
  <si>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</si>
  <si>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</si>
  <si>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</si>
  <si>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</si>
  <si>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</si>
  <si>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</si>
  <si>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</si>
  <si>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</si>
  <si>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</si>
  <si>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</si>
  <si>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</si>
  <si>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</si>
  <si>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</si>
  <si>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</si>
  <si>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</si>
  <si>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</si>
  <si>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</si>
  <si>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</si>
  <si>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</si>
  <si>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</si>
  <si>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</si>
  <si>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</si>
  <si>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</si>
  <si>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</si>
  <si>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</si>
  <si>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</si>
  <si>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</si>
  <si>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</si>
  <si>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</si>
  <si>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</si>
  <si>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</si>
  <si>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</si>
  <si>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</si>
  <si>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</si>
  <si>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</si>
  <si>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</si>
  <si>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</si>
  <si>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</si>
  <si>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</si>
  <si>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</si>
  <si>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</si>
  <si>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</si>
  <si>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</si>
  <si>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</si>
  <si>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</si>
  <si>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</si>
  <si>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</si>
  <si>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</si>
  <si>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</si>
  <si>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</si>
  <si>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</si>
  <si>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</si>
  <si>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</si>
  <si>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</si>
  <si>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</si>
  <si>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</si>
  <si>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</si>
  <si>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</si>
  <si>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</si>
  <si>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</si>
  <si>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</si>
  <si>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</si>
  <si>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</si>
  <si>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</si>
  <si>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</si>
  <si>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</si>
  <si>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</si>
  <si>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</si>
  <si>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</si>
  <si>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</si>
  <si>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</si>
  <si>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</si>
  <si>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</si>
  <si>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</si>
  <si>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</si>
  <si>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</si>
  <si>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</si>
  <si>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</si>
  <si>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</si>
  <si>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</si>
  <si>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</si>
  <si>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</si>
  <si>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</si>
  <si>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</si>
  <si>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</si>
  <si>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</si>
  <si>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</si>
  <si>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</si>
  <si>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</si>
  <si>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</si>
  <si>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</si>
  <si>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</si>
  <si>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</si>
  <si>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</si>
  <si>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</si>
  <si>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</si>
  <si>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</si>
  <si>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</si>
  <si>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</si>
  <si>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</si>
  <si>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</si>
  <si>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</si>
  <si>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</si>
  <si>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</si>
  <si>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</si>
  <si>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</si>
  <si>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</si>
  <si>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</si>
  <si>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</si>
  <si>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</si>
  <si>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</si>
  <si>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</si>
  <si>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</si>
  <si>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</si>
  <si>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</si>
  <si>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</si>
  <si>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</si>
  <si>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</si>
  <si>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</si>
  <si>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</si>
  <si>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</si>
  <si>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</si>
  <si>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</si>
  <si>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</si>
  <si>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</si>
  <si>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</si>
  <si>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</si>
  <si>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</si>
  <si>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</si>
  <si>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</si>
  <si>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</si>
  <si>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</si>
  <si>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</si>
  <si>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</si>
  <si>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</si>
  <si>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</si>
  <si>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</si>
  <si>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</si>
  <si>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</si>
  <si>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</si>
  <si>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</si>
  <si>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</si>
  <si>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</si>
  <si>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</si>
  <si>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</si>
  <si>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</si>
  <si>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</si>
  <si>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</si>
  <si>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</si>
  <si>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</si>
  <si>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</si>
  <si>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</si>
  <si>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</si>
  <si>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</si>
  <si>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</si>
  <si>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</si>
  <si>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</si>
  <si>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</si>
  <si>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</si>
  <si>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</si>
  <si>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</si>
  <si>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</si>
  <si>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</si>
  <si>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</si>
  <si>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</si>
  <si>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</si>
  <si>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</si>
  <si>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</si>
  <si>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</si>
  <si>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</si>
  <si>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</si>
  <si>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</si>
  <si>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</si>
  <si>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</si>
  <si>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</si>
  <si>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</si>
  <si>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</si>
  <si>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</si>
  <si>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</si>
  <si>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</si>
  <si>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</si>
  <si>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</si>
  <si>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</si>
  <si>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</si>
  <si>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</si>
  <si>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</si>
  <si>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</si>
  <si>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</si>
  <si>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</si>
  <si>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</si>
  <si>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</si>
  <si>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</si>
  <si>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</si>
  <si>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</si>
  <si>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</si>
  <si>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</si>
  <si>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</si>
  <si>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</si>
  <si>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</si>
  <si>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</si>
  <si>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</si>
  <si>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</si>
  <si>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</si>
  <si>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</si>
  <si>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</si>
  <si>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</si>
  <si>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</si>
  <si>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</si>
  <si>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</si>
  <si>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</si>
  <si>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</si>
  <si>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</si>
  <si>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</si>
  <si>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</si>
  <si>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</si>
  <si>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</si>
  <si>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</si>
  <si>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</si>
  <si>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</si>
  <si>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</si>
  <si>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</si>
  <si>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</si>
  <si>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</si>
  <si>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</si>
  <si>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</si>
  <si>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</si>
  <si>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</si>
  <si>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</si>
  <si>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</si>
  <si>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</si>
  <si>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</si>
  <si>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</si>
  <si>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</si>
  <si>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</si>
  <si>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</si>
  <si>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</si>
  <si>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</si>
  <si>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</si>
  <si>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</si>
  <si>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</si>
  <si>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</si>
  <si>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</si>
  <si>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</si>
  <si>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</si>
  <si>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</si>
  <si>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</si>
  <si>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</si>
  <si>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</si>
  <si>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</si>
  <si>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</si>
  <si>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</si>
  <si>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</si>
  <si>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</si>
  <si>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</si>
  <si>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</si>
  <si>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</si>
  <si>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</si>
  <si>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</si>
  <si>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</si>
  <si>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</si>
  <si>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</si>
  <si>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</si>
  <si>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</si>
  <si>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</si>
  <si>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</si>
  <si>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</si>
  <si>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</si>
  <si>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</si>
  <si>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</si>
  <si>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</si>
  <si>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</si>
  <si>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</si>
  <si>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</si>
  <si>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</si>
  <si>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</si>
  <si>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</si>
  <si>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</si>
  <si>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</si>
  <si>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</si>
  <si>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</si>
  <si>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</si>
  <si>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</si>
  <si>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</si>
  <si>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</si>
  <si>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</si>
  <si>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</si>
  <si>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</si>
  <si>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</si>
  <si>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</si>
  <si>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</si>
  <si>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</si>
  <si>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</si>
  <si>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</si>
  <si>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</si>
  <si>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</si>
  <si>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</si>
  <si>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</si>
  <si>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</si>
  <si>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</si>
  <si>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</si>
  <si>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</si>
  <si>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</si>
  <si>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</si>
  <si>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</si>
  <si>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</si>
  <si>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</si>
  <si>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</si>
  <si>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</si>
  <si>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</si>
  <si>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</si>
  <si>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</si>
  <si>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</si>
  <si>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</si>
  <si>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</si>
  <si>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</si>
  <si>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</si>
  <si>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</si>
  <si>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</si>
  <si>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</si>
  <si>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</si>
  <si>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</si>
  <si>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</si>
  <si>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</si>
  <si>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</si>
  <si>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</si>
  <si>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</si>
  <si>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</si>
  <si>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</si>
  <si>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</si>
  <si>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</si>
  <si>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</si>
  <si>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</si>
  <si>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</si>
  <si>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</si>
  <si>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</si>
  <si>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</si>
  <si>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</si>
  <si>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</si>
  <si>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</si>
  <si>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</si>
  <si>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</si>
  <si>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</si>
  <si>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</si>
  <si>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</si>
  <si>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</si>
  <si>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</si>
  <si>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</si>
  <si>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</si>
  <si>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</si>
  <si>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</si>
  <si>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</si>
  <si>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</si>
  <si>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</si>
  <si>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</si>
  <si>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</si>
  <si>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</si>
  <si>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</si>
  <si>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</si>
  <si>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</si>
  <si>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</si>
  <si>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</si>
  <si>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</si>
  <si>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</si>
  <si>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</si>
  <si>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</si>
  <si>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</si>
  <si>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</si>
  <si>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</si>
  <si>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</si>
  <si>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</si>
  <si>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</si>
  <si>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</si>
  <si>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</si>
  <si>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</si>
  <si>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</si>
  <si>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</si>
  <si>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</si>
  <si>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</si>
  <si>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</si>
  <si>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</si>
  <si>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</si>
  <si>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</si>
  <si>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</si>
  <si>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</si>
  <si>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</si>
  <si>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</si>
  <si>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</si>
  <si>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</si>
  <si>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</si>
  <si>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</si>
  <si>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</si>
  <si>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</si>
  <si>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</si>
  <si>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</si>
  <si>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</si>
  <si>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</si>
  <si>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</si>
  <si>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</si>
  <si>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</si>
  <si>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</si>
  <si>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</si>
  <si>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</si>
  <si>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</si>
  <si>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</si>
  <si>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</si>
  <si>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</si>
  <si>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</si>
  <si>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</si>
  <si>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</si>
  <si>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</si>
  <si>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</si>
  <si>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</si>
  <si>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</si>
  <si>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</si>
  <si>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</si>
  <si>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</si>
  <si>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</si>
  <si>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</si>
  <si>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</si>
  <si>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</si>
  <si>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</si>
  <si>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</si>
  <si>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</si>
  <si>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</si>
  <si>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</si>
  <si>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</si>
  <si>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</si>
  <si>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</si>
  <si>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</si>
  <si>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</si>
  <si>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</si>
  <si>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</si>
  <si>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</si>
  <si>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</si>
  <si>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</si>
  <si>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</si>
  <si>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</si>
  <si>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</si>
  <si>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</si>
  <si>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</si>
  <si>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</si>
  <si>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</si>
  <si>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</si>
  <si>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</si>
  <si>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</si>
  <si>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</si>
  <si>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</si>
  <si>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</si>
  <si>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</si>
  <si>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</si>
  <si>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</si>
  <si>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</si>
  <si>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</si>
  <si>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</si>
  <si>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</si>
  <si>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</si>
  <si>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</si>
  <si>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</si>
  <si>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</si>
  <si>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</si>
  <si>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</si>
  <si>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</si>
  <si>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</si>
  <si>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</si>
  <si>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</si>
  <si>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</si>
  <si>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</si>
  <si>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</si>
  <si>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</si>
  <si>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</si>
  <si>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</si>
  <si>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</si>
  <si>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</si>
  <si>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</si>
  <si>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</si>
  <si>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</si>
  <si>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</si>
  <si>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</si>
  <si>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</si>
  <si>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</si>
  <si>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</si>
  <si>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</si>
  <si>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</si>
  <si>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</si>
  <si>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</si>
  <si>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</si>
  <si>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</si>
  <si>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</si>
  <si>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</si>
  <si>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</si>
  <si>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</si>
  <si>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</si>
  <si>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</si>
  <si>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</si>
  <si>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</si>
  <si>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</si>
  <si>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</si>
  <si>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</si>
  <si>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</si>
  <si>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</si>
  <si>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</si>
  <si>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</si>
  <si>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</si>
  <si>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</si>
  <si>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</si>
  <si>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</si>
  <si>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</si>
  <si>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</si>
  <si>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</si>
  <si>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</si>
  <si>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</si>
  <si>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</si>
  <si>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</si>
  <si>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</si>
  <si>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</si>
  <si>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</si>
  <si>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</si>
  <si>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</si>
  <si>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</si>
  <si>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</si>
  <si>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</si>
  <si>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</si>
  <si>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</si>
  <si>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</si>
  <si>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</si>
  <si>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</si>
  <si>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</si>
  <si>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</si>
  <si>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</si>
  <si>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</si>
  <si>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</si>
  <si>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</si>
  <si>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</si>
  <si>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</si>
  <si>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</si>
  <si>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</si>
  <si>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</si>
  <si>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</si>
  <si>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</si>
  <si>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</si>
  <si>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</si>
  <si>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</si>
  <si>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</si>
  <si>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</si>
  <si>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</si>
  <si>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</si>
  <si>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</si>
  <si>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</si>
  <si>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</si>
  <si>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</si>
  <si>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</si>
  <si>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</si>
  <si>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</si>
  <si>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</si>
  <si>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</si>
  <si>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</si>
  <si>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</si>
  <si>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</si>
  <si>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</si>
  <si>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</si>
  <si>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</si>
  <si>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</si>
  <si>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</si>
  <si>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</si>
  <si>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</si>
  <si>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</si>
  <si>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</si>
  <si>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</si>
  <si>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</si>
  <si>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</si>
  <si>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</si>
  <si>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</si>
  <si>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</si>
  <si>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</si>
  <si>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</si>
  <si>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</si>
  <si>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</si>
  <si>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</si>
  <si>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</si>
  <si>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</si>
  <si>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</si>
  <si>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</si>
  <si>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</si>
  <si>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</si>
  <si>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</si>
  <si>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</si>
  <si>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</si>
  <si>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</si>
  <si>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</si>
  <si>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</si>
  <si>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</si>
  <si>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</si>
  <si>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</si>
  <si>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</si>
  <si>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</si>
  <si>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</si>
  <si>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</si>
  <si>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</si>
  <si>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</si>
  <si>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</si>
  <si>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</si>
  <si>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</si>
  <si>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</si>
  <si>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</si>
  <si>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</si>
  <si>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</si>
  <si>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</si>
  <si>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</si>
  <si>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</si>
  <si>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</si>
  <si>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</si>
  <si>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</si>
  <si>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</si>
  <si>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</si>
  <si>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</si>
  <si>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</si>
  <si>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</si>
  <si>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</si>
  <si>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</si>
  <si>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</si>
  <si>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</si>
  <si>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</si>
  <si>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</si>
  <si>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</si>
  <si>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</si>
  <si>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</si>
  <si>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</si>
  <si>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</si>
  <si>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</si>
  <si>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</si>
  <si>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</si>
  <si>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</si>
  <si>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</si>
  <si>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</si>
  <si>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</si>
  <si>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</si>
  <si>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</si>
  <si>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</si>
  <si>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</si>
  <si>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</si>
  <si>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</si>
  <si>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</si>
  <si>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</si>
  <si>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</si>
  <si>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</si>
  <si>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</si>
  <si>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</si>
  <si>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</si>
  <si>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</si>
  <si>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</si>
  <si>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</si>
  <si>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</si>
  <si>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</si>
  <si>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</si>
  <si>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</si>
  <si>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</si>
  <si>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</si>
  <si>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</si>
  <si>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</si>
  <si>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</si>
  <si>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</si>
  <si>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</si>
  <si>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</si>
  <si>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</si>
  <si>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</si>
  <si>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</si>
  <si>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</si>
  <si>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</si>
  <si>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</si>
  <si>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</si>
  <si>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</si>
  <si>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</si>
  <si>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</si>
  <si>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</si>
  <si>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</si>
  <si>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</si>
  <si>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</si>
  <si>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</si>
  <si>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</si>
  <si>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</si>
  <si>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</si>
  <si>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</si>
  <si>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</si>
  <si>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</si>
  <si>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</si>
  <si>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</si>
  <si>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</si>
  <si>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</si>
  <si>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</si>
  <si>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</si>
  <si>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</si>
  <si>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</si>
  <si>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</si>
  <si>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</si>
  <si>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</si>
  <si>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</si>
  <si>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</si>
  <si>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</si>
  <si>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</si>
  <si>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</si>
  <si>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</si>
  <si>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</si>
  <si>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</si>
  <si>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</si>
  <si>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</si>
  <si>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</si>
  <si>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</si>
  <si>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</si>
  <si>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</si>
  <si>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</si>
  <si>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</si>
  <si>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</si>
  <si>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</si>
  <si>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</si>
  <si>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</si>
  <si>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</si>
  <si>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</si>
  <si>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</si>
  <si>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</si>
  <si>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</si>
  <si>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</si>
  <si>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</si>
  <si>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</si>
  <si>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</si>
  <si>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</si>
  <si>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</si>
  <si>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</si>
  <si>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</si>
  <si>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</si>
  <si>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</si>
  <si>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</si>
  <si>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</si>
  <si>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</si>
  <si>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</si>
  <si>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</si>
  <si>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</si>
  <si>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</si>
  <si>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</si>
  <si>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</si>
  <si>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</si>
  <si>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</si>
  <si>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</si>
  <si>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</si>
  <si>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</si>
  <si>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</si>
  <si>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</si>
  <si>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</si>
  <si>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</si>
  <si>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</si>
  <si>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</si>
  <si>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</si>
  <si>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</si>
  <si>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</si>
  <si>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</si>
  <si>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</si>
  <si>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</si>
  <si>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</si>
  <si>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</si>
  <si>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</si>
  <si>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</si>
  <si>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</si>
  <si>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</si>
  <si>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</si>
  <si>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</si>
  <si>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</si>
  <si>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</si>
  <si>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</si>
  <si>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</si>
  <si>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</si>
  <si>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</si>
  <si>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</si>
  <si>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</si>
  <si>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</si>
  <si>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</si>
  <si>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</si>
  <si>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</si>
  <si>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</si>
  <si>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</si>
  <si>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</si>
  <si>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</si>
  <si>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</si>
  <si>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</si>
  <si>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</si>
  <si>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</si>
  <si>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</si>
  <si>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</si>
  <si>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</si>
  <si>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</si>
  <si>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</si>
  <si>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</si>
  <si>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</si>
  <si>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</si>
  <si>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</si>
  <si>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</si>
  <si>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</si>
  <si>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</si>
  <si>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</si>
  <si>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</si>
  <si>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</si>
  <si>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</si>
  <si>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</si>
  <si>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</si>
  <si>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</si>
  <si>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</si>
  <si>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</si>
  <si>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</si>
  <si>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</si>
  <si>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</si>
  <si>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</si>
  <si>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</si>
  <si>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</si>
  <si>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</si>
  <si>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</si>
  <si>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</si>
  <si>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</si>
  <si>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</si>
  <si>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</si>
  <si>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</si>
  <si>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</si>
  <si>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</si>
  <si>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</si>
  <si>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</si>
  <si>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</si>
  <si>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</si>
  <si>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</si>
  <si>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</si>
  <si>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</si>
  <si>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</si>
  <si>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</si>
  <si>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</si>
  <si>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</si>
  <si>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</si>
  <si>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</si>
  <si>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</si>
  <si>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</si>
  <si>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</si>
  <si>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</si>
  <si>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</si>
  <si>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</si>
  <si>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</si>
  <si>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</si>
  <si>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</si>
  <si>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</si>
  <si>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</si>
  <si>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</si>
  <si>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</si>
  <si>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</si>
  <si>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</si>
  <si>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</si>
  <si>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</si>
  <si>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</si>
  <si>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</si>
  <si>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</si>
  <si>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</si>
  <si>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</si>
  <si>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</si>
  <si>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</si>
  <si>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</si>
  <si>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</si>
  <si>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</si>
  <si>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</si>
  <si>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</si>
  <si>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</si>
  <si>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</si>
  <si>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</si>
  <si>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</si>
  <si>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</si>
  <si>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</si>
  <si>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</si>
  <si>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</si>
  <si>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</si>
  <si>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</si>
  <si>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</si>
  <si>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</si>
  <si>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</si>
  <si>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</si>
  <si>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</si>
  <si>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</si>
  <si>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</si>
  <si>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</si>
  <si>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</si>
  <si>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</si>
  <si>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</si>
  <si>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</si>
  <si>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</si>
  <si>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</si>
  <si>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</si>
  <si>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</si>
  <si>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</si>
  <si>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</si>
  <si>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</si>
  <si>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</si>
  <si>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</si>
  <si>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</si>
  <si>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</si>
  <si>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</si>
  <si>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</si>
  <si>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</si>
  <si>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</si>
  <si>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</si>
  <si>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</si>
  <si>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</si>
  <si>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</si>
  <si>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</si>
  <si>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</si>
  <si>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</si>
  <si>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</si>
  <si>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</si>
  <si>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</si>
  <si>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</si>
  <si>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</si>
  <si>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</si>
  <si>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</si>
  <si>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</si>
  <si>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</si>
  <si>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</si>
  <si>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</si>
  <si>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</si>
  <si>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</si>
  <si>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</si>
  <si>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</si>
  <si>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</si>
  <si>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</si>
  <si>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</si>
  <si>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</si>
  <si>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</si>
  <si>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</si>
  <si>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</si>
  <si>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</si>
  <si>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</si>
  <si>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</si>
  <si>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</si>
  <si>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</si>
  <si>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</si>
  <si>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</si>
  <si>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</si>
  <si>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</si>
  <si>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</si>
  <si>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</si>
  <si>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</si>
  <si>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</si>
  <si>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</si>
  <si>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</si>
  <si>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</si>
  <si>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</si>
  <si>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</si>
  <si>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</si>
  <si>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</si>
  <si>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</si>
  <si>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</si>
  <si>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</si>
  <si>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</si>
  <si>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</si>
  <si>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</si>
  <si>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</si>
  <si>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</si>
  <si>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</si>
  <si>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</si>
  <si>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</si>
  <si>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</si>
  <si>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</si>
  <si>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</si>
  <si>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</si>
  <si>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</si>
  <si>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</si>
  <si>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</si>
  <si>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</si>
  <si>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</si>
  <si>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</si>
  <si>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</si>
  <si>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</si>
  <si>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</si>
  <si>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</si>
  <si>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</si>
  <si>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</si>
  <si>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</si>
  <si>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</si>
  <si>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</si>
  <si>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</si>
  <si>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</si>
  <si>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</si>
  <si>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</si>
  <si>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</si>
  <si>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</si>
  <si>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</si>
  <si>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</si>
  <si>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</si>
  <si>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</si>
  <si>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</si>
  <si>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</si>
  <si>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</si>
  <si>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</si>
  <si>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</si>
  <si>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</si>
  <si>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</si>
  <si>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</si>
  <si>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</si>
  <si>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</si>
  <si>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</si>
  <si>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</si>
  <si>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</si>
  <si>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</si>
  <si>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</si>
  <si>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</si>
  <si>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</si>
  <si>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</si>
  <si>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</si>
  <si>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</si>
  <si>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</si>
  <si>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</si>
  <si>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</si>
  <si>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</si>
  <si>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</si>
  <si>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</si>
  <si>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</si>
  <si>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</si>
  <si>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</si>
  <si>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</si>
  <si>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</si>
  <si>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</si>
  <si>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</si>
  <si>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</si>
  <si>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</si>
  <si>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</si>
  <si>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</si>
  <si>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</si>
  <si>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</si>
  <si>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</si>
  <si>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</si>
  <si>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</si>
  <si>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</si>
  <si>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</si>
  <si>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</si>
  <si>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</si>
  <si>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</si>
  <si>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</si>
  <si>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</si>
  <si>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</si>
  <si>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</si>
  <si>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</si>
  <si>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</si>
  <si>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</si>
  <si>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</si>
  <si>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</si>
  <si>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</si>
  <si>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</si>
  <si>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</si>
  <si>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</si>
  <si>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</si>
  <si>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</si>
  <si>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</si>
  <si>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</si>
  <si>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</si>
  <si>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</si>
  <si>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</si>
  <si>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</si>
  <si>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</si>
  <si>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</si>
  <si>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</si>
  <si>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</si>
  <si>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</si>
  <si>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</si>
  <si>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</si>
  <si>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</si>
  <si>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</si>
  <si>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</si>
  <si>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</si>
  <si>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</si>
  <si>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</si>
  <si>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</si>
  <si>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</si>
  <si>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</si>
  <si>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</si>
  <si>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</si>
  <si>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</si>
  <si>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</si>
  <si>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</si>
  <si>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</si>
  <si>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</si>
  <si>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</si>
  <si>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</si>
  <si>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</si>
  <si>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</si>
  <si>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</si>
  <si>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</si>
  <si>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</si>
  <si>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</si>
  <si>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</si>
  <si>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</si>
  <si>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</si>
  <si>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</si>
  <si>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</si>
  <si>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</si>
  <si>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</si>
  <si>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</si>
  <si>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</si>
  <si>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</si>
  <si>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</si>
  <si>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</si>
  <si>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</si>
  <si>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</si>
  <si>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</si>
  <si>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</si>
  <si>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</si>
  <si>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</si>
  <si>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</si>
  <si>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</si>
  <si>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</si>
  <si>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</si>
  <si>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</si>
  <si>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</si>
  <si>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</si>
  <si>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</si>
  <si>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</si>
  <si>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</si>
  <si>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</si>
  <si>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</si>
  <si>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</si>
  <si>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</si>
  <si>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</si>
  <si>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</si>
  <si>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</si>
  <si>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</si>
  <si>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</si>
  <si>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</si>
  <si>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</si>
  <si>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</si>
  <si>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</si>
  <si>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</si>
  <si>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</si>
  <si>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</si>
  <si>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</si>
  <si>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</si>
  <si>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</si>
  <si>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</si>
  <si>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</si>
  <si>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</si>
  <si>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</si>
  <si>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</si>
  <si>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</si>
  <si>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</si>
  <si>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</si>
  <si>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</si>
  <si>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</si>
  <si>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</si>
  <si>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</si>
  <si>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</si>
  <si>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</si>
  <si>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</si>
  <si>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</si>
  <si>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</si>
  <si>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</si>
  <si>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</si>
  <si>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</si>
  <si>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</si>
  <si>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</si>
  <si>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</si>
  <si>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</si>
  <si>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</si>
  <si>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</si>
  <si>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</si>
  <si>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</si>
  <si>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</si>
  <si>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</si>
  <si>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</si>
  <si>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</si>
  <si>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</si>
  <si>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</si>
  <si>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</si>
  <si>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</si>
  <si>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</si>
  <si>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</si>
  <si>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</si>
  <si>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</si>
  <si>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</si>
  <si>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</si>
  <si>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</si>
  <si>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</si>
  <si>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</si>
  <si>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</si>
  <si>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</si>
  <si>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</si>
  <si>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</si>
  <si>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</si>
  <si>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</si>
  <si>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</si>
  <si>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</si>
  <si>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</si>
  <si>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</si>
  <si>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</si>
  <si>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</si>
  <si>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</si>
  <si>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</si>
  <si>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</si>
  <si>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</si>
  <si>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</si>
  <si>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</si>
  <si>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</si>
  <si>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</si>
  <si>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</si>
  <si>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</si>
  <si>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</si>
  <si>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</si>
  <si>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</si>
  <si>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</si>
  <si>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</si>
  <si>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</si>
  <si>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</si>
  <si>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</si>
  <si>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</si>
  <si>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</si>
  <si>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</si>
  <si>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</si>
  <si>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</si>
  <si>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</si>
  <si>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</si>
  <si>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</si>
  <si>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</si>
  <si>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</si>
  <si>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</si>
  <si>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</si>
  <si>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</si>
  <si>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</si>
  <si>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</si>
  <si>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</si>
  <si>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</si>
  <si>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</si>
  <si>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</si>
  <si>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</si>
  <si>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</si>
  <si>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</si>
  <si>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</si>
  <si>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</si>
  <si>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</si>
  <si>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</si>
  <si>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</si>
  <si>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</si>
  <si>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</si>
  <si>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</si>
  <si>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</si>
  <si>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</si>
  <si>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</si>
  <si>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</si>
  <si>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</si>
  <si>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</si>
  <si>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</si>
  <si>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</si>
  <si>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</si>
  <si>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</si>
  <si>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</si>
  <si>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</si>
  <si>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</si>
  <si>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</si>
  <si>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</si>
  <si>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</si>
  <si>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</si>
  <si>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</si>
  <si>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</si>
  <si>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</si>
  <si>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</si>
  <si>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</si>
  <si>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</si>
  <si>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</si>
  <si>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</si>
  <si>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</si>
  <si>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</si>
  <si>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</si>
  <si>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</si>
  <si>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</si>
  <si>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</si>
  <si>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</si>
  <si>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</si>
  <si>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</si>
  <si>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</si>
  <si>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</si>
  <si>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</si>
  <si>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</si>
  <si>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</si>
  <si>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</si>
  <si>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</si>
  <si>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</si>
  <si>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</si>
  <si>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</si>
  <si>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</si>
  <si>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</si>
  <si>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</si>
  <si>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</si>
  <si>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</si>
  <si>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</si>
  <si>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</si>
  <si>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</si>
  <si>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</si>
  <si>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</si>
  <si>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</si>
  <si>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</si>
  <si>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</si>
  <si>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</si>
  <si>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</si>
  <si>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</si>
  <si>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</si>
  <si>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</si>
  <si>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</si>
  <si>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</si>
  <si>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</si>
  <si>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</si>
  <si>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</si>
  <si>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</si>
  <si>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</si>
  <si>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</si>
  <si>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</si>
  <si>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</si>
  <si>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</si>
  <si>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</si>
  <si>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</si>
  <si>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</si>
  <si>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</si>
  <si>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</si>
  <si>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</si>
  <si>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</si>
  <si>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</si>
  <si>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</si>
  <si>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</si>
  <si>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</si>
  <si>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</si>
  <si>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</si>
  <si>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</si>
  <si>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</si>
  <si>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</si>
  <si>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</si>
  <si>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</si>
  <si>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</si>
  <si>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</si>
  <si>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</si>
  <si>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</si>
  <si>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</si>
  <si>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</si>
  <si>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</si>
  <si>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</si>
  <si>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</si>
  <si>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</si>
  <si>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</si>
  <si>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</si>
  <si>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</si>
  <si>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</si>
  <si>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</si>
  <si>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</si>
  <si>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</si>
  <si>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</si>
  <si>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</si>
  <si>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</si>
  <si>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</si>
  <si>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</si>
  <si>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</si>
  <si>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</si>
  <si>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</si>
  <si>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</si>
  <si>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</si>
  <si>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</si>
  <si>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</si>
  <si>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</si>
  <si>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</si>
  <si>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</si>
  <si>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</si>
  <si>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</si>
  <si>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</si>
  <si>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</si>
  <si>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</si>
  <si>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</si>
  <si>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</si>
  <si>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</si>
  <si>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</si>
  <si>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</si>
  <si>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</si>
  <si>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</si>
  <si>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</si>
  <si>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</si>
  <si>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</si>
  <si>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</si>
  <si>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</si>
  <si>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</si>
  <si>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</si>
  <si>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</si>
  <si>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</si>
  <si>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</si>
  <si>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</si>
  <si>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</si>
  <si>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</si>
  <si>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</si>
  <si>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</si>
  <si>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</si>
  <si>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</si>
  <si>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</si>
  <si>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</si>
  <si>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</si>
  <si>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</si>
  <si>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</si>
  <si>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</si>
  <si>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</si>
  <si>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</si>
  <si>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</si>
  <si>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</si>
  <si>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</si>
  <si>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</si>
  <si>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</si>
  <si>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</si>
  <si>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</si>
  <si>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</si>
  <si>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</si>
  <si>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</si>
  <si>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</si>
  <si>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</si>
  <si>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</si>
  <si>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</si>
  <si>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</si>
  <si>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</si>
  <si>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</si>
  <si>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</si>
  <si>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TINA UJEVIĆA, VRGORAC</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</si>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</sst>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1241253.29</v>
      </c>
      <c r="D2" s="7">
        <f>'PR-RAS'!E6</f>
        <v>1394873.3800000001</v>
      </c>
      <c r="E2" s="7">
        <v>0</v>
      </c>
      <c r="F2" s="7">
        <v>0</v>
      </c>
      <c r="G2" s="8">
        <f t="shared" ref="G2:G274" si="0">(B2/1000)*(C2*1+D2*2)</f>
        <v>4031.0000500000006</v>
      </c>
      <c r="H2" s="8">
        <f t="shared" ref="H2:H274" si="1">ABS(C2-ROUND(C2,0))+ABS(D2-ROUND(D2,0))</f>
        <v>0.67000000015832484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1089160.1900000002</v>
      </c>
      <c r="D45" s="2">
        <f>'PR-RAS'!E49</f>
        <v>1211547.45</v>
      </c>
      <c r="E45" s="2">
        <v>0</v>
      </c>
      <c r="F45" s="2">
        <v>0</v>
      </c>
      <c r="G45" s="3">
        <f t="shared" si="0"/>
        <v>154539.22395999997</v>
      </c>
      <c r="H45" s="3">
        <f t="shared" si="1"/>
        <v>0.64000000013038516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1332.35</v>
      </c>
      <c r="D49" s="2">
        <f>'PR-RAS'!E53</f>
        <v>0</v>
      </c>
      <c r="E49" s="2">
        <v>0</v>
      </c>
      <c r="F49" s="2">
        <v>0</v>
      </c>
      <c r="G49" s="3">
        <f t="shared" si="0"/>
        <v>63.952799999999996</v>
      </c>
      <c r="H49" s="3">
        <f t="shared" si="1"/>
        <v>0.34999999999990905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1332.35</v>
      </c>
      <c r="D52" s="2">
        <f>'PR-RAS'!E56</f>
        <v>0</v>
      </c>
      <c r="E52" s="2">
        <v>0</v>
      </c>
      <c r="F52" s="2">
        <v>0</v>
      </c>
      <c r="G52" s="3">
        <f t="shared" si="0"/>
        <v>67.949849999999998</v>
      </c>
      <c r="H52" s="3">
        <f t="shared" si="1"/>
        <v>0.34999999999990905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1071544.04</v>
      </c>
      <c r="D64" s="2">
        <f>'PR-RAS'!E68</f>
        <v>1197650.3899999999</v>
      </c>
      <c r="E64" s="2">
        <v>0</v>
      </c>
      <c r="F64" s="2">
        <v>0</v>
      </c>
      <c r="G64" s="3">
        <f t="shared" si="0"/>
        <v>218411.22365999999</v>
      </c>
      <c r="H64" s="3">
        <f t="shared" si="1"/>
        <v>0.42999999993480742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1070641.25</v>
      </c>
      <c r="D65" s="2">
        <f>'PR-RAS'!E69</f>
        <v>1197650.3899999999</v>
      </c>
      <c r="E65" s="2">
        <v>0</v>
      </c>
      <c r="F65" s="2">
        <v>0</v>
      </c>
      <c r="G65" s="3">
        <f t="shared" si="0"/>
        <v>221820.28991999998</v>
      </c>
      <c r="H65" s="3">
        <f t="shared" si="1"/>
        <v>0.63999999989755452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902.79</v>
      </c>
      <c r="D66" s="2">
        <f>'PR-RAS'!E70</f>
        <v>0</v>
      </c>
      <c r="E66" s="2">
        <v>0</v>
      </c>
      <c r="F66" s="2">
        <v>0</v>
      </c>
      <c r="G66" s="3">
        <f t="shared" si="0"/>
        <v>58.681350000000002</v>
      </c>
      <c r="H66" s="3">
        <f t="shared" si="1"/>
        <v>0.21000000000003638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8322.6</v>
      </c>
      <c r="D70" s="2">
        <f>'PR-RAS'!E74</f>
        <v>2067</v>
      </c>
      <c r="E70" s="2">
        <v>0</v>
      </c>
      <c r="F70" s="2">
        <v>0</v>
      </c>
      <c r="G70" s="3">
        <f t="shared" si="0"/>
        <v>859.50540000000012</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8322.6</v>
      </c>
      <c r="D71" s="2">
        <f>'PR-RAS'!E75</f>
        <v>2067</v>
      </c>
      <c r="E71" s="2">
        <v>0</v>
      </c>
      <c r="F71" s="2">
        <v>0</v>
      </c>
      <c r="G71" s="3">
        <f t="shared" si="0"/>
        <v>871.9620000000001</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7961.2000000000007</v>
      </c>
      <c r="D73" s="2">
        <f>'PR-RAS'!E77</f>
        <v>11830.06</v>
      </c>
      <c r="E73" s="2">
        <v>0</v>
      </c>
      <c r="F73" s="2">
        <v>0</v>
      </c>
      <c r="G73" s="3">
        <f t="shared" si="0"/>
        <v>2276.73504</v>
      </c>
      <c r="H73" s="3">
        <f t="shared" si="1"/>
        <v>0.26000000000021828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1194.18</v>
      </c>
      <c r="D74" s="2">
        <f>'PR-RAS'!E78</f>
        <v>1774.41</v>
      </c>
      <c r="E74" s="2">
        <v>0</v>
      </c>
      <c r="F74" s="2">
        <v>0</v>
      </c>
      <c r="G74" s="3">
        <f t="shared" si="0"/>
        <v>346.23899999999998</v>
      </c>
      <c r="H74" s="3">
        <f t="shared" si="1"/>
        <v>0.59000000000014552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6767.02</v>
      </c>
      <c r="D76" s="2">
        <f>'PR-RAS'!E80</f>
        <v>10055.65</v>
      </c>
      <c r="E76" s="2">
        <v>0</v>
      </c>
      <c r="F76" s="2">
        <v>0</v>
      </c>
      <c r="G76" s="3">
        <f t="shared" si="0"/>
        <v>2015.8739999999998</v>
      </c>
      <c r="H76" s="3">
        <f t="shared" si="1"/>
        <v>0.37000000000080036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0.28000000000000003</v>
      </c>
      <c r="E78" s="2">
        <v>0</v>
      </c>
      <c r="F78" s="2">
        <v>0</v>
      </c>
      <c r="G78" s="3">
        <f t="shared" si="0"/>
        <v>4.7740000000000005E-2</v>
      </c>
      <c r="H78" s="3">
        <f t="shared" si="1"/>
        <v>0.34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0.28000000000000003</v>
      </c>
      <c r="E79" s="2">
        <v>0</v>
      </c>
      <c r="F79" s="2">
        <v>0</v>
      </c>
      <c r="G79" s="3">
        <f t="shared" si="0"/>
        <v>4.8360000000000007E-2</v>
      </c>
      <c r="H79" s="3">
        <f t="shared" si="1"/>
        <v>0.34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0.28000000000000003</v>
      </c>
      <c r="E81" s="2">
        <v>0</v>
      </c>
      <c r="F81" s="2">
        <v>0</v>
      </c>
      <c r="G81" s="3">
        <f t="shared" si="0"/>
        <v>4.9600000000000012E-2</v>
      </c>
      <c r="H81" s="3">
        <f t="shared" si="1"/>
        <v>0.34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10425.91</v>
      </c>
      <c r="D102" s="2">
        <f>'PR-RAS'!E106</f>
        <v>10031.799999999999</v>
      </c>
      <c r="E102" s="2">
        <v>0</v>
      </c>
      <c r="F102" s="2">
        <v>0</v>
      </c>
      <c r="G102" s="3">
        <f t="shared" si="0"/>
        <v>3079.4405099999999</v>
      </c>
      <c r="H102" s="3">
        <f t="shared" si="1"/>
        <v>0.29000000000087311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10425.91</v>
      </c>
      <c r="D108" s="2">
        <f>'PR-RAS'!E112</f>
        <v>10031.799999999999</v>
      </c>
      <c r="E108" s="2">
        <v>0</v>
      </c>
      <c r="F108" s="2">
        <v>0</v>
      </c>
      <c r="G108" s="3">
        <f t="shared" si="0"/>
        <v>3262.3775699999997</v>
      </c>
      <c r="H108" s="3">
        <f t="shared" si="1"/>
        <v>0.29000000000087311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10425.91</v>
      </c>
      <c r="D113" s="2">
        <f>'PR-RAS'!E117</f>
        <v>10031.799999999999</v>
      </c>
      <c r="E113" s="2">
        <v>0</v>
      </c>
      <c r="F113" s="2">
        <v>0</v>
      </c>
      <c r="G113" s="3">
        <f t="shared" si="0"/>
        <v>3414.82512</v>
      </c>
      <c r="H113" s="3">
        <f t="shared" si="1"/>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5852.9</v>
      </c>
      <c r="D121" s="2">
        <f>'PR-RAS'!E125</f>
        <v>8599.35</v>
      </c>
      <c r="E121" s="2">
        <v>0</v>
      </c>
      <c r="F121" s="2">
        <v>0</v>
      </c>
      <c r="G121" s="3">
        <f t="shared" si="0"/>
        <v>2766.1919999999996</v>
      </c>
      <c r="H121" s="3">
        <f t="shared" si="1"/>
        <v>0.4500000000007276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2302.9</v>
      </c>
      <c r="D122" s="2">
        <f>'PR-RAS'!E126</f>
        <v>1657.35</v>
      </c>
      <c r="E122" s="2">
        <v>0</v>
      </c>
      <c r="F122" s="2">
        <v>0</v>
      </c>
      <c r="G122" s="3">
        <f t="shared" si="0"/>
        <v>679.7296</v>
      </c>
      <c r="H122" s="3">
        <f t="shared" si="1"/>
        <v>0.4499999999998181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2302.9</v>
      </c>
      <c r="D123" s="2">
        <f>'PR-RAS'!E127</f>
        <v>1657.35</v>
      </c>
      <c r="E123" s="2">
        <v>0</v>
      </c>
      <c r="F123" s="2">
        <v>0</v>
      </c>
      <c r="G123" s="3">
        <f t="shared" si="0"/>
        <v>685.34720000000004</v>
      </c>
      <c r="H123" s="3">
        <f t="shared" si="1"/>
        <v>0.4499999999998181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3550</v>
      </c>
      <c r="D125" s="2">
        <f>'PR-RAS'!E129</f>
        <v>6942</v>
      </c>
      <c r="E125" s="2">
        <v>0</v>
      </c>
      <c r="F125" s="2">
        <v>0</v>
      </c>
      <c r="G125" s="3">
        <f t="shared" si="0"/>
        <v>2161.8159999999998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3550</v>
      </c>
      <c r="D126" s="2">
        <f>'PR-RAS'!E130</f>
        <v>6942</v>
      </c>
      <c r="E126" s="2">
        <v>0</v>
      </c>
      <c r="F126" s="2">
        <v>0</v>
      </c>
      <c r="G126" s="3">
        <f t="shared" si="0"/>
        <v>2179.25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135814.23000000001</v>
      </c>
      <c r="D130" s="2">
        <f>'PR-RAS'!E134</f>
        <v>164694.5</v>
      </c>
      <c r="E130" s="2">
        <v>0</v>
      </c>
      <c r="F130" s="2">
        <v>0</v>
      </c>
      <c r="G130" s="3">
        <f t="shared" si="0"/>
        <v>60011.216670000002</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135814.23000000001</v>
      </c>
      <c r="D131" s="2">
        <f>'PR-RAS'!E135</f>
        <v>164694.5</v>
      </c>
      <c r="E131" s="2">
        <v>0</v>
      </c>
      <c r="F131" s="2">
        <v>0</v>
      </c>
      <c r="G131" s="3">
        <f t="shared" si="0"/>
        <v>60476.419900000001</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135814.23000000001</v>
      </c>
      <c r="D132" s="2">
        <f>'PR-RAS'!E136</f>
        <v>164694.5</v>
      </c>
      <c r="E132" s="2">
        <v>0</v>
      </c>
      <c r="F132" s="2">
        <v>0</v>
      </c>
      <c r="G132" s="3">
        <f t="shared" si="0"/>
        <v>60941.62313</v>
      </c>
      <c r="H132" s="3">
        <f t="shared" si="1"/>
        <v>0.73000000001047738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1234092.74</v>
      </c>
      <c r="D148" s="2">
        <f>'PR-RAS'!E152</f>
        <v>1388232.4800000002</v>
      </c>
      <c r="E148" s="2">
        <v>0</v>
      </c>
      <c r="F148" s="2">
        <v>0</v>
      </c>
      <c r="G148" s="3">
        <f t="shared" si="0"/>
        <v>589551.98190000001</v>
      </c>
      <c r="H148" s="3">
        <f t="shared" si="1"/>
        <v>0.74000000022351742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1061579.21</v>
      </c>
      <c r="D149" s="2">
        <f>'PR-RAS'!E153</f>
        <v>1201713.58</v>
      </c>
      <c r="E149" s="2">
        <v>0</v>
      </c>
      <c r="F149" s="2">
        <v>0</v>
      </c>
      <c r="G149" s="3">
        <f t="shared" si="0"/>
        <v>512820.94276000001</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877394.95</v>
      </c>
      <c r="D150" s="2">
        <f>'PR-RAS'!E154</f>
        <v>996228.56</v>
      </c>
      <c r="E150" s="2">
        <v>0</v>
      </c>
      <c r="F150" s="2">
        <v>0</v>
      </c>
      <c r="G150" s="3">
        <f t="shared" si="0"/>
        <v>427607.95843</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877394.95</v>
      </c>
      <c r="D151" s="2">
        <f>'PR-RAS'!E155</f>
        <v>996228.56</v>
      </c>
      <c r="E151" s="2">
        <v>0</v>
      </c>
      <c r="F151" s="2">
        <v>0</v>
      </c>
      <c r="G151" s="3">
        <f t="shared" si="0"/>
        <v>430477.81050000002</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39414.15</v>
      </c>
      <c r="D155" s="2">
        <f>'PR-RAS'!E159</f>
        <v>41107.25</v>
      </c>
      <c r="E155" s="2">
        <v>0</v>
      </c>
      <c r="F155" s="2">
        <v>0</v>
      </c>
      <c r="G155" s="3">
        <f t="shared" si="0"/>
        <v>18730.812099999999</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144770.10999999999</v>
      </c>
      <c r="D156" s="2">
        <f>'PR-RAS'!E160</f>
        <v>164377.76999999999</v>
      </c>
      <c r="E156" s="2">
        <v>0</v>
      </c>
      <c r="F156" s="2">
        <v>0</v>
      </c>
      <c r="G156" s="3">
        <f t="shared" si="0"/>
        <v>73396.475749999998</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144770.10999999999</v>
      </c>
      <c r="D158" s="2">
        <f>'PR-RAS'!E162</f>
        <v>164377.76999999999</v>
      </c>
      <c r="E158" s="2">
        <v>0</v>
      </c>
      <c r="F158" s="2">
        <v>0</v>
      </c>
      <c r="G158" s="3">
        <f t="shared" si="0"/>
        <v>74343.52704999999</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162812.15000000002</v>
      </c>
      <c r="D160" s="2">
        <f>'PR-RAS'!E164</f>
        <v>134105.04</v>
      </c>
      <c r="E160" s="2">
        <v>0</v>
      </c>
      <c r="F160" s="2">
        <v>0</v>
      </c>
      <c r="G160" s="3">
        <f t="shared" si="0"/>
        <v>68532.534570000003</v>
      </c>
      <c r="H160" s="3">
        <f t="shared" si="1"/>
        <v>0.19000000003143214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33570.870000000003</v>
      </c>
      <c r="D161" s="2">
        <f>'PR-RAS'!E165</f>
        <v>48213.380000000005</v>
      </c>
      <c r="E161" s="2">
        <v>0</v>
      </c>
      <c r="F161" s="2">
        <v>0</v>
      </c>
      <c r="G161" s="3">
        <f t="shared" si="0"/>
        <v>20799.620800000001</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11916.22</v>
      </c>
      <c r="D162" s="2">
        <f>'PR-RAS'!E166</f>
        <v>21880.29</v>
      </c>
      <c r="E162" s="2">
        <v>0</v>
      </c>
      <c r="F162" s="2">
        <v>0</v>
      </c>
      <c r="G162" s="3">
        <f t="shared" si="0"/>
        <v>8963.9648000000016</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20328.650000000001</v>
      </c>
      <c r="D163" s="2">
        <f>'PR-RAS'!E167</f>
        <v>24400.22</v>
      </c>
      <c r="E163" s="2">
        <v>0</v>
      </c>
      <c r="F163" s="2">
        <v>0</v>
      </c>
      <c r="G163" s="3">
        <f t="shared" si="0"/>
        <v>11198.91258</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1040</v>
      </c>
      <c r="D164" s="2">
        <f>'PR-RAS'!E168</f>
        <v>1932.87</v>
      </c>
      <c r="E164" s="2">
        <v>0</v>
      </c>
      <c r="F164" s="2">
        <v>0</v>
      </c>
      <c r="G164" s="3">
        <f t="shared" si="0"/>
        <v>799.63562000000002</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286</v>
      </c>
      <c r="D165" s="2">
        <f>'PR-RAS'!E169</f>
        <v>0</v>
      </c>
      <c r="E165" s="2">
        <v>0</v>
      </c>
      <c r="F165" s="2">
        <v>0</v>
      </c>
      <c r="G165" s="3">
        <f t="shared" si="0"/>
        <v>46.904000000000003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32559.800000000003</v>
      </c>
      <c r="D166" s="2">
        <f>'PR-RAS'!E170</f>
        <v>41619.14</v>
      </c>
      <c r="E166" s="2">
        <v>0</v>
      </c>
      <c r="F166" s="2">
        <v>0</v>
      </c>
      <c r="G166" s="3">
        <f t="shared" si="0"/>
        <v>19106.683199999999</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12584.33</v>
      </c>
      <c r="D167" s="2">
        <f>'PR-RAS'!E171</f>
        <v>15045.34</v>
      </c>
      <c r="E167" s="2">
        <v>0</v>
      </c>
      <c r="F167" s="2">
        <v>0</v>
      </c>
      <c r="G167" s="3">
        <f t="shared" si="0"/>
        <v>7084.051660000001</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12924.57</v>
      </c>
      <c r="D169" s="2">
        <f>'PR-RAS'!E173</f>
        <v>10865.8</v>
      </c>
      <c r="E169" s="2">
        <v>0</v>
      </c>
      <c r="F169" s="2">
        <v>0</v>
      </c>
      <c r="G169" s="3">
        <f t="shared" si="0"/>
        <v>5822.2365600000003</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2003.47</v>
      </c>
      <c r="D170" s="2">
        <f>'PR-RAS'!E174</f>
        <v>2497.7800000000002</v>
      </c>
      <c r="E170" s="2">
        <v>0</v>
      </c>
      <c r="F170" s="2">
        <v>0</v>
      </c>
      <c r="G170" s="3">
        <f t="shared" si="0"/>
        <v>1182.8360700000003</v>
      </c>
      <c r="H170" s="3">
        <f t="shared" si="1"/>
        <v>0.6899999999998272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4808.84</v>
      </c>
      <c r="D171" s="2">
        <f>'PR-RAS'!E175</f>
        <v>13210.22</v>
      </c>
      <c r="E171" s="2">
        <v>0</v>
      </c>
      <c r="F171" s="2">
        <v>0</v>
      </c>
      <c r="G171" s="3">
        <f t="shared" si="0"/>
        <v>5308.9776000000002</v>
      </c>
      <c r="H171" s="3">
        <f t="shared" si="1"/>
        <v>0.37999999999919964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238.59</v>
      </c>
      <c r="D173" s="2">
        <f>'PR-RAS'!E177</f>
        <v>0</v>
      </c>
      <c r="E173" s="2">
        <v>0</v>
      </c>
      <c r="F173" s="2">
        <v>0</v>
      </c>
      <c r="G173" s="3">
        <f t="shared" si="0"/>
        <v>41.037479999999995</v>
      </c>
      <c r="H173" s="3">
        <f t="shared" si="1"/>
        <v>0.40999999999999659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87168.830000000016</v>
      </c>
      <c r="D174" s="2">
        <f>'PR-RAS'!E178</f>
        <v>35714.239999999998</v>
      </c>
      <c r="E174" s="2">
        <v>0</v>
      </c>
      <c r="F174" s="2">
        <v>0</v>
      </c>
      <c r="G174" s="3">
        <f t="shared" si="0"/>
        <v>27437.334629999998</v>
      </c>
      <c r="H174" s="3">
        <f t="shared" si="1"/>
        <v>0.40999999998166459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5898.04</v>
      </c>
      <c r="D175" s="2">
        <f>'PR-RAS'!E179</f>
        <v>4645.83</v>
      </c>
      <c r="E175" s="2">
        <v>0</v>
      </c>
      <c r="F175" s="2">
        <v>0</v>
      </c>
      <c r="G175" s="3">
        <f t="shared" si="0"/>
        <v>2643.0077999999999</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57381.08</v>
      </c>
      <c r="D176" s="2">
        <f>'PR-RAS'!E180</f>
        <v>10063.5</v>
      </c>
      <c r="E176" s="2">
        <v>0</v>
      </c>
      <c r="F176" s="2">
        <v>0</v>
      </c>
      <c r="G176" s="3">
        <f t="shared" si="0"/>
        <v>13563.913999999999</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1153.75</v>
      </c>
      <c r="D177" s="2">
        <f>'PR-RAS'!E181</f>
        <v>1737.95</v>
      </c>
      <c r="E177" s="2">
        <v>0</v>
      </c>
      <c r="F177" s="2">
        <v>0</v>
      </c>
      <c r="G177" s="3">
        <f t="shared" si="0"/>
        <v>814.81839999999988</v>
      </c>
      <c r="H177" s="3">
        <f t="shared" si="1"/>
        <v>0.29999999999995453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8725.23</v>
      </c>
      <c r="D178" s="2">
        <f>'PR-RAS'!E182</f>
        <v>8997.64</v>
      </c>
      <c r="E178" s="2">
        <v>0</v>
      </c>
      <c r="F178" s="2">
        <v>0</v>
      </c>
      <c r="G178" s="3">
        <f t="shared" si="0"/>
        <v>4729.5302699999993</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5679.82</v>
      </c>
      <c r="D179" s="2">
        <f>'PR-RAS'!E183</f>
        <v>3224</v>
      </c>
      <c r="E179" s="2">
        <v>0</v>
      </c>
      <c r="F179" s="2">
        <v>0</v>
      </c>
      <c r="G179" s="3">
        <f t="shared" si="0"/>
        <v>2158.7519600000001</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1902.49</v>
      </c>
      <c r="D180" s="2">
        <f>'PR-RAS'!E184</f>
        <v>2410.9299999999998</v>
      </c>
      <c r="E180" s="2">
        <v>0</v>
      </c>
      <c r="F180" s="2">
        <v>0</v>
      </c>
      <c r="G180" s="3">
        <f t="shared" si="0"/>
        <v>1203.6586499999999</v>
      </c>
      <c r="H180" s="3">
        <f t="shared" si="1"/>
        <v>0.5600000000001728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532.59</v>
      </c>
      <c r="D181" s="2">
        <f>'PR-RAS'!E185</f>
        <v>0</v>
      </c>
      <c r="E181" s="2">
        <v>0</v>
      </c>
      <c r="F181" s="2">
        <v>0</v>
      </c>
      <c r="G181" s="3">
        <f t="shared" si="0"/>
        <v>95.866200000000006</v>
      </c>
      <c r="H181" s="3">
        <f t="shared" si="1"/>
        <v>0.40999999999996817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2730.62</v>
      </c>
      <c r="D182" s="2">
        <f>'PR-RAS'!E186</f>
        <v>1934.36</v>
      </c>
      <c r="E182" s="2">
        <v>0</v>
      </c>
      <c r="F182" s="2">
        <v>0</v>
      </c>
      <c r="G182" s="3">
        <f t="shared" si="0"/>
        <v>1194.48054</v>
      </c>
      <c r="H182" s="3">
        <f t="shared" si="1"/>
        <v>0.74000000000000909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3165.21</v>
      </c>
      <c r="D183" s="2">
        <f>'PR-RAS'!E187</f>
        <v>2700.03</v>
      </c>
      <c r="E183" s="2">
        <v>0</v>
      </c>
      <c r="F183" s="2">
        <v>0</v>
      </c>
      <c r="G183" s="3">
        <f t="shared" si="0"/>
        <v>1558.87914</v>
      </c>
      <c r="H183" s="3">
        <f t="shared" si="1"/>
        <v>0.24000000000023647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176.32</v>
      </c>
      <c r="D184" s="2">
        <f>'PR-RAS'!E188</f>
        <v>267.52</v>
      </c>
      <c r="E184" s="2">
        <v>0</v>
      </c>
      <c r="F184" s="2">
        <v>0</v>
      </c>
      <c r="G184" s="3">
        <f t="shared" si="0"/>
        <v>130.17887999999999</v>
      </c>
      <c r="H184" s="3">
        <f t="shared" si="1"/>
        <v>0.80000000000001137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9336.33</v>
      </c>
      <c r="D190" s="2">
        <f>'PR-RAS'!E194</f>
        <v>8290.76</v>
      </c>
      <c r="E190" s="2">
        <v>0</v>
      </c>
      <c r="F190" s="2">
        <v>0</v>
      </c>
      <c r="G190" s="3">
        <f t="shared" si="0"/>
        <v>4898.4736499999999</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160</v>
      </c>
      <c r="D191" s="2">
        <f>'PR-RAS'!E195</f>
        <v>224</v>
      </c>
      <c r="E191" s="2">
        <v>0</v>
      </c>
      <c r="F191" s="2">
        <v>0</v>
      </c>
      <c r="G191" s="3">
        <f t="shared" si="0"/>
        <v>115.52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316.2</v>
      </c>
      <c r="D193" s="2">
        <f>'PR-RAS'!E197</f>
        <v>145.5</v>
      </c>
      <c r="E193" s="2">
        <v>0</v>
      </c>
      <c r="F193" s="2">
        <v>0</v>
      </c>
      <c r="G193" s="3">
        <f t="shared" si="0"/>
        <v>116.58240000000001</v>
      </c>
      <c r="H193" s="3">
        <f t="shared" si="1"/>
        <v>0.69999999999998863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1066.51</v>
      </c>
      <c r="E195" s="2">
        <v>0</v>
      </c>
      <c r="F195" s="2">
        <v>0</v>
      </c>
      <c r="G195" s="3">
        <f t="shared" si="0"/>
        <v>413.80588</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8825.1299999999992</v>
      </c>
      <c r="D197" s="2">
        <f>'PR-RAS'!E201</f>
        <v>6814.75</v>
      </c>
      <c r="E197" s="2">
        <v>0</v>
      </c>
      <c r="F197" s="2">
        <v>0</v>
      </c>
      <c r="G197" s="3">
        <f t="shared" si="0"/>
        <v>4401.1074799999997</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1306.3</v>
      </c>
      <c r="D198" s="2">
        <f>'PR-RAS'!E202</f>
        <v>1958.5</v>
      </c>
      <c r="E198" s="2">
        <v>0</v>
      </c>
      <c r="F198" s="2">
        <v>0</v>
      </c>
      <c r="G198" s="3">
        <f t="shared" si="0"/>
        <v>1028.9901</v>
      </c>
      <c r="H198" s="3">
        <f t="shared" si="1"/>
        <v>0.79999999999995453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1306.3</v>
      </c>
      <c r="D212" s="2">
        <f>'PR-RAS'!E216</f>
        <v>1958.5</v>
      </c>
      <c r="E212" s="2">
        <v>0</v>
      </c>
      <c r="F212" s="2">
        <v>0</v>
      </c>
      <c r="G212" s="3">
        <f t="shared" si="0"/>
        <v>1102.1162999999999</v>
      </c>
      <c r="H212" s="3">
        <f t="shared" si="1"/>
        <v>0.79999999999995453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614.53</v>
      </c>
      <c r="D213" s="2">
        <f>'PR-RAS'!E217</f>
        <v>673.88</v>
      </c>
      <c r="E213" s="2">
        <v>0</v>
      </c>
      <c r="F213" s="2">
        <v>0</v>
      </c>
      <c r="G213" s="3">
        <f t="shared" si="0"/>
        <v>416.00547999999998</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691.77</v>
      </c>
      <c r="D216" s="2">
        <f>'PR-RAS'!E220</f>
        <v>1284.6199999999999</v>
      </c>
      <c r="E216" s="2">
        <v>0</v>
      </c>
      <c r="F216" s="2">
        <v>0</v>
      </c>
      <c r="G216" s="3">
        <f t="shared" si="0"/>
        <v>701.11714999999992</v>
      </c>
      <c r="H216" s="3">
        <f t="shared" si="1"/>
        <v>0.61000000000012733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4400</v>
      </c>
      <c r="D226" s="2">
        <f>'PR-RAS'!E230</f>
        <v>3850</v>
      </c>
      <c r="E226" s="2">
        <v>0</v>
      </c>
      <c r="F226" s="2">
        <v>0</v>
      </c>
      <c r="G226" s="3">
        <f t="shared" si="0"/>
        <v>2722.5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3850</v>
      </c>
      <c r="E242" s="2">
        <v>0</v>
      </c>
      <c r="F242" s="2">
        <v>0</v>
      </c>
      <c r="G242" s="3">
        <f t="shared" si="0"/>
        <v>1855.7</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3850</v>
      </c>
      <c r="E243" s="2">
        <v>0</v>
      </c>
      <c r="F243" s="2">
        <v>0</v>
      </c>
      <c r="G243" s="3">
        <f t="shared" si="0"/>
        <v>1863.3999999999999</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4400</v>
      </c>
      <c r="D253" s="2">
        <f>'PR-RAS'!E257</f>
        <v>0</v>
      </c>
      <c r="E253" s="2">
        <v>0</v>
      </c>
      <c r="F253" s="2">
        <v>0</v>
      </c>
      <c r="G253" s="3">
        <f t="shared" si="0"/>
        <v>1108.8</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4400</v>
      </c>
      <c r="D254" s="2">
        <f>'PR-RAS'!E258</f>
        <v>0</v>
      </c>
      <c r="E254" s="2">
        <v>0</v>
      </c>
      <c r="F254" s="2">
        <v>0</v>
      </c>
      <c r="G254" s="3">
        <f t="shared" si="0"/>
        <v>1113.2</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39200</v>
      </c>
      <c r="E258" s="2">
        <v>0</v>
      </c>
      <c r="F258" s="2">
        <v>0</v>
      </c>
      <c r="G258" s="3">
        <f t="shared" si="0"/>
        <v>20148.8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39200</v>
      </c>
      <c r="E265" s="2">
        <v>0</v>
      </c>
      <c r="F265" s="2">
        <v>0</v>
      </c>
      <c r="G265" s="3">
        <f t="shared" si="0"/>
        <v>20697.600000000002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39200</v>
      </c>
      <c r="E266" s="2">
        <v>0</v>
      </c>
      <c r="F266" s="2">
        <v>0</v>
      </c>
      <c r="G266" s="3">
        <f t="shared" si="0"/>
        <v>20776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3995.08</v>
      </c>
      <c r="D269" s="2">
        <f>'PR-RAS'!E273</f>
        <v>7405.36</v>
      </c>
      <c r="E269" s="2">
        <v>0</v>
      </c>
      <c r="F269" s="2">
        <v>0</v>
      </c>
      <c r="G269" s="3">
        <f t="shared" si="0"/>
        <v>5039.9544000000005</v>
      </c>
      <c r="H269" s="3">
        <f t="shared" si="1"/>
        <v>0.43999999999959982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3995.08</v>
      </c>
      <c r="D270" s="2">
        <f>'PR-RAS'!E274</f>
        <v>7405.36</v>
      </c>
      <c r="E270" s="2">
        <v>0</v>
      </c>
      <c r="F270" s="2">
        <v>0</v>
      </c>
      <c r="G270" s="3">
        <f t="shared" si="0"/>
        <v>5058.7601999999997</v>
      </c>
      <c r="H270" s="3">
        <f t="shared" si="1"/>
        <v>0.43999999999959982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3550</v>
      </c>
      <c r="D271" s="2">
        <f>'PR-RAS'!E275</f>
        <v>6942</v>
      </c>
      <c r="E271" s="2">
        <v>0</v>
      </c>
      <c r="F271" s="2">
        <v>0</v>
      </c>
      <c r="G271" s="3">
        <f t="shared" si="0"/>
        <v>4707.18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445.08</v>
      </c>
      <c r="D272" s="2">
        <f>'PR-RAS'!E276</f>
        <v>463.36</v>
      </c>
      <c r="E272" s="2">
        <v>0</v>
      </c>
      <c r="F272" s="2">
        <v>0</v>
      </c>
      <c r="G272" s="3">
        <f t="shared" si="0"/>
        <v>371.75780000000003</v>
      </c>
      <c r="H272" s="3">
        <f t="shared" si="1"/>
        <v>0.43999999999999773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1234092.74</v>
      </c>
      <c r="D295" s="2">
        <f>'PR-RAS'!E299</f>
        <v>1388232.4800000002</v>
      </c>
      <c r="E295" s="2">
        <v>0</v>
      </c>
      <c r="F295" s="2">
        <v>0</v>
      </c>
      <c r="G295" s="3">
        <f t="shared" si="12"/>
        <v>1179103.9638</v>
      </c>
      <c r="H295" s="3">
        <f t="shared" si="13"/>
        <v>0.74000000022351742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7160.5500000000466</v>
      </c>
      <c r="D296" s="2">
        <f>'PR-RAS'!E300</f>
        <v>6640.8999999999069</v>
      </c>
      <c r="E296" s="2">
        <v>0</v>
      </c>
      <c r="F296" s="2">
        <v>0</v>
      </c>
      <c r="G296" s="3">
        <f t="shared" si="12"/>
        <v>6030.4932499999586</v>
      </c>
      <c r="H296" s="3">
        <f t="shared" si="13"/>
        <v>0.55000000004656613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24170.75</v>
      </c>
      <c r="D298" s="2">
        <f>'PR-RAS'!E302</f>
        <v>26628.25</v>
      </c>
      <c r="E298" s="2">
        <v>0</v>
      </c>
      <c r="F298" s="2">
        <v>0</v>
      </c>
      <c r="G298" s="3">
        <f t="shared" si="12"/>
        <v>22995.893249999997</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7048.98</v>
      </c>
      <c r="E300" s="2">
        <v>0</v>
      </c>
      <c r="F300" s="2">
        <v>0</v>
      </c>
      <c r="G300" s="3">
        <f t="shared" si="12"/>
        <v>4215.2900399999999</v>
      </c>
      <c r="H300" s="3">
        <f t="shared" si="13"/>
        <v>2.0000000000436557E-2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4703.0499999999993</v>
      </c>
      <c r="D355" s="2">
        <f>'PR-RAS'!E360</f>
        <v>4781.55</v>
      </c>
      <c r="E355" s="2">
        <v>0</v>
      </c>
      <c r="F355" s="2">
        <v>0</v>
      </c>
      <c r="G355" s="3">
        <f t="shared" si="12"/>
        <v>5050.2170999999998</v>
      </c>
      <c r="H355" s="3">
        <f t="shared" si="13"/>
        <v>0.49999999999909051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4703.0499999999993</v>
      </c>
      <c r="D368" s="2">
        <f>'PR-RAS'!E373</f>
        <v>4781.55</v>
      </c>
      <c r="E368" s="2">
        <v>0</v>
      </c>
      <c r="F368" s="2">
        <v>0</v>
      </c>
      <c r="G368" s="3">
        <f t="shared" si="12"/>
        <v>5235.6770499999993</v>
      </c>
      <c r="H368" s="3">
        <f t="shared" si="13"/>
        <v>0.49999999999909051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3368.49</v>
      </c>
      <c r="D374" s="2">
        <f>'PR-RAS'!E379</f>
        <v>2835</v>
      </c>
      <c r="E374" s="2">
        <v>0</v>
      </c>
      <c r="F374" s="2">
        <v>0</v>
      </c>
      <c r="G374" s="3">
        <f t="shared" si="12"/>
        <v>3371.3567699999999</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2222.4899999999998</v>
      </c>
      <c r="D375" s="2">
        <f>'PR-RAS'!E380</f>
        <v>0</v>
      </c>
      <c r="E375" s="2">
        <v>0</v>
      </c>
      <c r="F375" s="2">
        <v>0</v>
      </c>
      <c r="G375" s="3">
        <f t="shared" si="12"/>
        <v>831.21125999999992</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1146</v>
      </c>
      <c r="D377" s="2">
        <f>'PR-RAS'!E382</f>
        <v>0</v>
      </c>
      <c r="E377" s="2">
        <v>0</v>
      </c>
      <c r="F377" s="2">
        <v>0</v>
      </c>
      <c r="G377" s="3">
        <f t="shared" si="12"/>
        <v>430.89600000000002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2835</v>
      </c>
      <c r="E381" s="2">
        <v>0</v>
      </c>
      <c r="F381" s="2">
        <v>0</v>
      </c>
      <c r="G381" s="3">
        <f t="shared" si="12"/>
        <v>2154.6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1334.56</v>
      </c>
      <c r="D388" s="2">
        <f>'PR-RAS'!E393</f>
        <v>1946.55</v>
      </c>
      <c r="E388" s="2">
        <v>0</v>
      </c>
      <c r="F388" s="2">
        <v>0</v>
      </c>
      <c r="G388" s="3">
        <f t="shared" si="12"/>
        <v>2023.1044199999999</v>
      </c>
      <c r="H388" s="3">
        <f t="shared" si="13"/>
        <v>0.89000000000010004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1334.56</v>
      </c>
      <c r="D389" s="2">
        <f>'PR-RAS'!E394</f>
        <v>1946.55</v>
      </c>
      <c r="E389" s="2">
        <v>0</v>
      </c>
      <c r="F389" s="2">
        <v>0</v>
      </c>
      <c r="G389" s="3">
        <f t="shared" si="12"/>
        <v>2028.3320799999999</v>
      </c>
      <c r="H389" s="3">
        <f t="shared" si="13"/>
        <v>0.89000000000010004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4703.0499999999993</v>
      </c>
      <c r="D413" s="2">
        <f>'PR-RAS'!E418</f>
        <v>4781.55</v>
      </c>
      <c r="E413" s="2">
        <v>0</v>
      </c>
      <c r="F413" s="2">
        <v>0</v>
      </c>
      <c r="G413" s="3">
        <f t="shared" si="12"/>
        <v>5877.6537999999991</v>
      </c>
      <c r="H413" s="3">
        <f t="shared" si="13"/>
        <v>0.49999999999909051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1241253.29</v>
      </c>
      <c r="D417" s="2">
        <f>'PR-RAS'!E422</f>
        <v>1394873.3800000001</v>
      </c>
      <c r="E417" s="2">
        <v>0</v>
      </c>
      <c r="F417" s="2">
        <v>0</v>
      </c>
      <c r="G417" s="3">
        <f t="shared" si="12"/>
        <v>1676896.0208000001</v>
      </c>
      <c r="H417" s="3">
        <f t="shared" si="13"/>
        <v>0.67000000015832484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1238795.79</v>
      </c>
      <c r="D418" s="2">
        <f>'PR-RAS'!E423</f>
        <v>1393014.0300000003</v>
      </c>
      <c r="E418" s="2">
        <v>0</v>
      </c>
      <c r="F418" s="2">
        <v>0</v>
      </c>
      <c r="G418" s="3">
        <f t="shared" si="12"/>
        <v>1678351.5454500001</v>
      </c>
      <c r="H418" s="3">
        <f t="shared" si="13"/>
        <v>0.24000000022351742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2457.5</v>
      </c>
      <c r="D419" s="2">
        <f>'PR-RAS'!E424</f>
        <v>1859.3499999998603</v>
      </c>
      <c r="E419" s="2">
        <v>0</v>
      </c>
      <c r="F419" s="2">
        <v>0</v>
      </c>
      <c r="G419" s="3">
        <f t="shared" si="12"/>
        <v>2581.6515999998833</v>
      </c>
      <c r="H419" s="3">
        <f t="shared" si="13"/>
        <v>0.84999999986030161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24170.75</v>
      </c>
      <c r="D421" s="2">
        <f>'PR-RAS'!E426</f>
        <v>26628.25</v>
      </c>
      <c r="E421" s="2">
        <v>0</v>
      </c>
      <c r="F421" s="2">
        <v>0</v>
      </c>
      <c r="G421" s="3">
        <f t="shared" si="12"/>
        <v>32519.445</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7048.98</v>
      </c>
      <c r="E423" s="2">
        <v>0</v>
      </c>
      <c r="F423" s="2">
        <v>0</v>
      </c>
      <c r="G423" s="3">
        <f t="shared" si="12"/>
        <v>5949.3391199999996</v>
      </c>
      <c r="H423" s="3">
        <f t="shared" si="13"/>
        <v>2.0000000000436557E-2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1241253.29</v>
      </c>
      <c r="D637" s="2">
        <f>'PR-RAS'!E643</f>
        <v>1394873.3800000001</v>
      </c>
      <c r="E637" s="2">
        <v>0</v>
      </c>
      <c r="F637" s="2">
        <v>0</v>
      </c>
      <c r="G637" s="3">
        <f t="shared" si="14"/>
        <v>2563716.0318</v>
      </c>
      <c r="H637" s="3">
        <f t="shared" si="15"/>
        <v>0.67000000015832484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1238795.79</v>
      </c>
      <c r="D638" s="2">
        <f>'PR-RAS'!E644</f>
        <v>1393014.0300000003</v>
      </c>
      <c r="E638" s="2">
        <v>0</v>
      </c>
      <c r="F638" s="2">
        <v>0</v>
      </c>
      <c r="G638" s="3">
        <f t="shared" si="14"/>
        <v>2563812.7924500005</v>
      </c>
      <c r="H638" s="3">
        <f t="shared" si="15"/>
        <v>0.24000000022351742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2457.5</v>
      </c>
      <c r="D639" s="2">
        <f>'PR-RAS'!E645</f>
        <v>1859.3499999998603</v>
      </c>
      <c r="E639" s="2">
        <v>0</v>
      </c>
      <c r="F639" s="2">
        <v>0</v>
      </c>
      <c r="G639" s="3">
        <f t="shared" si="14"/>
        <v>3940.415599999822</v>
      </c>
      <c r="H639" s="3">
        <f t="shared" si="15"/>
        <v>0.84999999986030161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24170.75</v>
      </c>
      <c r="D641" s="2">
        <f>'PR-RAS'!E647</f>
        <v>26628.25</v>
      </c>
      <c r="E641" s="2">
        <v>0</v>
      </c>
      <c r="F641" s="2">
        <v>0</v>
      </c>
      <c r="G641" s="3">
        <f t="shared" si="14"/>
        <v>49553.440000000002</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26628.25</v>
      </c>
      <c r="D643" s="2">
        <f>'PR-RAS'!E649</f>
        <v>28487.59999999986</v>
      </c>
      <c r="E643" s="2">
        <v>0</v>
      </c>
      <c r="F643" s="2">
        <v>0</v>
      </c>
      <c r="G643" s="3">
        <f t="shared" si="14"/>
        <v>53673.414899999822</v>
      </c>
      <c r="H643" s="3">
        <f t="shared" si="15"/>
        <v>0.65000000013969839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89725.24</v>
      </c>
      <c r="D645" s="2">
        <f>'PR-RAS'!E651</f>
        <v>98164.98</v>
      </c>
      <c r="E645" s="2">
        <v>0</v>
      </c>
      <c r="F645" s="2">
        <v>0</v>
      </c>
      <c r="G645" s="3">
        <f t="shared" si="14"/>
        <v>184219.54880000002</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18713.169999999998</v>
      </c>
      <c r="D646" s="2">
        <f>'PR-RAS'!E653</f>
        <v>19389.84</v>
      </c>
      <c r="E646" s="2">
        <v>0</v>
      </c>
      <c r="F646" s="2">
        <v>0</v>
      </c>
      <c r="G646" s="3">
        <f t="shared" si="14"/>
        <v>37082.888250000004</v>
      </c>
      <c r="H646" s="3">
        <f t="shared" si="15"/>
        <v>0.32999999999810825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195481.89</v>
      </c>
      <c r="D647" s="2">
        <f>'PR-RAS'!E654</f>
        <v>250384.66</v>
      </c>
      <c r="E647" s="2">
        <v>0</v>
      </c>
      <c r="F647" s="2">
        <v>0</v>
      </c>
      <c r="G647" s="3">
        <f t="shared" si="14"/>
        <v>449778.28165999998</v>
      </c>
      <c r="H647" s="3">
        <f t="shared" si="15"/>
        <v>0.4499999999825377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194805.22</v>
      </c>
      <c r="D648" s="2">
        <f>'PR-RAS'!E655</f>
        <v>214348.52</v>
      </c>
      <c r="E648" s="2">
        <v>0</v>
      </c>
      <c r="F648" s="2">
        <v>0</v>
      </c>
      <c r="G648" s="3">
        <f t="shared" si="14"/>
        <v>403405.96222000004</v>
      </c>
      <c r="H648" s="3">
        <f t="shared" si="15"/>
        <v>0.70000000001164153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19389.839999999997</v>
      </c>
      <c r="D649" s="2">
        <f>'PR-RAS'!E656</f>
        <v>55425.98000000001</v>
      </c>
      <c r="E649" s="2">
        <v>0</v>
      </c>
      <c r="F649" s="2">
        <v>0</v>
      </c>
      <c r="G649" s="3">
        <f t="shared" si="14"/>
        <v>84396.686400000021</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49</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49</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1070641.25</v>
      </c>
      <c r="D676" s="2">
        <f>'PR-RAS'!E683</f>
        <v>1197650.3899999999</v>
      </c>
      <c r="E676" s="2">
        <v>0</v>
      </c>
      <c r="F676" s="2">
        <v>0</v>
      </c>
      <c r="G676" s="3">
        <f t="shared" si="14"/>
        <v>2339510.8702500002</v>
      </c>
      <c r="H676" s="3">
        <f t="shared" si="15"/>
        <v>0.63999999989755452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902.79</v>
      </c>
      <c r="D678" s="2">
        <f>'PR-RAS'!E685</f>
        <v>0</v>
      </c>
      <c r="E678" s="2">
        <v>0</v>
      </c>
      <c r="F678" s="2">
        <v>0</v>
      </c>
      <c r="G678" s="3">
        <f t="shared" si="14"/>
        <v>611.18883000000005</v>
      </c>
      <c r="H678" s="3">
        <f t="shared" si="15"/>
        <v>0.21000000000003638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8322.6</v>
      </c>
      <c r="D695" s="2">
        <f>'PR-RAS'!E702</f>
        <v>2067</v>
      </c>
      <c r="E695" s="2">
        <v>0</v>
      </c>
      <c r="F695" s="2">
        <v>0</v>
      </c>
      <c r="G695" s="3">
        <f t="shared" si="14"/>
        <v>8644.8804</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0</v>
      </c>
      <c r="E725" s="2">
        <v>0</v>
      </c>
      <c r="F725" s="2">
        <v>0</v>
      </c>
      <c r="G725" s="3">
        <f t="shared" si="14"/>
        <v>1681.82304</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20328.650000000001</v>
      </c>
      <c r="D727" s="2">
        <f>'PR-RAS'!E734</f>
        <v>24400.22</v>
      </c>
      <c r="E727" s="2">
        <v>0</v>
      </c>
      <c r="F727" s="2">
        <v>0</v>
      </c>
      <c r="G727" s="3">
        <f t="shared" si="14"/>
        <v>50187.719339999996</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1902.49</v>
      </c>
      <c r="D729" s="2">
        <f>'PR-RAS'!E736</f>
        <v>2410.9299999999998</v>
      </c>
      <c r="E729" s="2">
        <v>0</v>
      </c>
      <c r="F729" s="2">
        <v>0</v>
      </c>
      <c r="G729" s="3">
        <f t="shared" si="14"/>
        <v>4895.3267999999998</v>
      </c>
      <c r="H729" s="3">
        <f t="shared" si="15"/>
        <v>0.5600000000001728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53.64</v>
      </c>
      <c r="D731" s="2">
        <f>'PR-RAS'!E738</f>
        <v>0</v>
      </c>
      <c r="E731" s="2">
        <v>0</v>
      </c>
      <c r="F731" s="2">
        <v>0</v>
      </c>
      <c r="G731" s="3">
        <f t="shared" si="14"/>
        <v>39.157199999999996</v>
      </c>
      <c r="H731" s="3">
        <f t="shared" si="15"/>
        <v>0.35999999999999943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160</v>
      </c>
      <c r="D734" s="2">
        <f>'PR-RAS'!E741</f>
        <v>224</v>
      </c>
      <c r="E734" s="2">
        <v>0</v>
      </c>
      <c r="F734" s="2">
        <v>0</v>
      </c>
      <c r="G734" s="3">
        <f t="shared" si="14"/>
        <v>445.66399999999999</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1036.51</v>
      </c>
      <c r="E737" s="2">
        <v>0</v>
      </c>
      <c r="F737" s="2">
        <v>0</v>
      </c>
      <c r="G737" s="3">
        <f t="shared" si="28"/>
        <v>1525.74272</v>
      </c>
      <c r="H737" s="3">
        <f t="shared" si="29"/>
        <v>0.49000000000000909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39200</v>
      </c>
      <c r="E843" s="2">
        <v>0</v>
      </c>
      <c r="F843" s="2">
        <v>0</v>
      </c>
      <c r="G843" s="3">
        <f t="shared" si="34"/>
        <v>66012.800000000003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3550</v>
      </c>
      <c r="D849" s="2">
        <f>'PR-RAS'!E856</f>
        <v>6942</v>
      </c>
      <c r="E849" s="2">
        <v>0</v>
      </c>
      <c r="F849" s="2">
        <v>0</v>
      </c>
      <c r="G849" s="3">
        <f t="shared" si="34"/>
        <v>14784.031999999999</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2111266.8699999996</v>
      </c>
      <c r="D1011" s="7">
        <f>BILANCA!E6</f>
        <v>2163508.0299999998</v>
      </c>
      <c r="E1011" s="7">
        <v>0</v>
      </c>
      <c r="F1011" s="7">
        <v>0</v>
      </c>
      <c r="G1011" s="8">
        <f t="shared" ref="G1011:G1306" si="38">B1011/1000*C1011+B1011/500*D1011</f>
        <v>6438.2829299999994</v>
      </c>
      <c r="H1011" s="8">
        <f t="shared" si="35"/>
        <v>0.16000000014901161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1995290.2899999998</v>
      </c>
      <c r="D1012" s="2">
        <f>BILANCA!E7</f>
        <v>1996006.5899999999</v>
      </c>
      <c r="E1012" s="2">
        <v>0</v>
      </c>
      <c r="F1012" s="2">
        <v>0</v>
      </c>
      <c r="G1012" s="3">
        <f t="shared" si="38"/>
        <v>11974.60694</v>
      </c>
      <c r="H1012" s="3">
        <f t="shared" si="35"/>
        <v>0.69999999995343387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1995290.2899999998</v>
      </c>
      <c r="D1017" s="2">
        <f>BILANCA!E12</f>
        <v>1996006.5899999999</v>
      </c>
      <c r="E1017" s="2">
        <v>0</v>
      </c>
      <c r="F1017" s="2">
        <v>0</v>
      </c>
      <c r="G1017" s="3">
        <f t="shared" si="38"/>
        <v>41911.124289999992</v>
      </c>
      <c r="H1017" s="3">
        <f t="shared" si="35"/>
        <v>0.69999999995343387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1670275.5499999998</v>
      </c>
      <c r="D1018" s="2">
        <f>BILANCA!E13</f>
        <v>1667912.7899999998</v>
      </c>
      <c r="E1018" s="2">
        <v>0</v>
      </c>
      <c r="F1018" s="2">
        <v>0</v>
      </c>
      <c r="G1018" s="3">
        <f t="shared" si="38"/>
        <v>40048.809039999993</v>
      </c>
      <c r="H1018" s="3">
        <f t="shared" si="35"/>
        <v>0.66000000038184226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1724638.13</v>
      </c>
      <c r="D1020" s="2">
        <f>BILANCA!E15</f>
        <v>1724638.13</v>
      </c>
      <c r="E1020" s="2">
        <v>0</v>
      </c>
      <c r="F1020" s="2">
        <v>0</v>
      </c>
      <c r="G1020" s="3">
        <f t="shared" si="38"/>
        <v>51739.143900000003</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54362.58</v>
      </c>
      <c r="D1023" s="2">
        <f>BILANCA!E18</f>
        <v>56725.34</v>
      </c>
      <c r="E1023" s="2">
        <v>0</v>
      </c>
      <c r="F1023" s="2">
        <v>0</v>
      </c>
      <c r="G1023" s="3">
        <f t="shared" si="38"/>
        <v>2181.5723799999996</v>
      </c>
      <c r="H1023" s="3">
        <f t="shared" si="35"/>
        <v>0.75999999999476131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297044.58000000007</v>
      </c>
      <c r="D1024" s="2">
        <f>BILANCA!E19</f>
        <v>298880.24000000011</v>
      </c>
      <c r="E1024" s="2">
        <v>0</v>
      </c>
      <c r="F1024" s="2">
        <v>0</v>
      </c>
      <c r="G1024" s="3">
        <f t="shared" si="38"/>
        <v>12527.270840000005</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293477.65000000002</v>
      </c>
      <c r="D1025" s="2">
        <f>BILANCA!E20</f>
        <v>296312.65000000002</v>
      </c>
      <c r="E1025" s="2">
        <v>0</v>
      </c>
      <c r="F1025" s="2">
        <v>0</v>
      </c>
      <c r="G1025" s="3">
        <f t="shared" si="38"/>
        <v>13291.544250000001</v>
      </c>
      <c r="H1025" s="3">
        <f t="shared" si="35"/>
        <v>0.69999999995343387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497.84</v>
      </c>
      <c r="D1026" s="2">
        <f>BILANCA!E21</f>
        <v>497.84</v>
      </c>
      <c r="E1026" s="2">
        <v>0</v>
      </c>
      <c r="F1026" s="2">
        <v>0</v>
      </c>
      <c r="G1026" s="3">
        <f t="shared" si="38"/>
        <v>23.896319999999999</v>
      </c>
      <c r="H1026" s="3">
        <f t="shared" si="35"/>
        <v>0.32000000000005002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2900.83</v>
      </c>
      <c r="D1027" s="2">
        <f>BILANCA!E22</f>
        <v>2900.83</v>
      </c>
      <c r="E1027" s="2">
        <v>0</v>
      </c>
      <c r="F1027" s="2">
        <v>0</v>
      </c>
      <c r="G1027" s="3">
        <f t="shared" si="38"/>
        <v>147.94233</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1971.46</v>
      </c>
      <c r="D1030" s="2">
        <f>BILANCA!E25</f>
        <v>1971.46</v>
      </c>
      <c r="E1030" s="2">
        <v>0</v>
      </c>
      <c r="F1030" s="2">
        <v>0</v>
      </c>
      <c r="G1030" s="3">
        <f t="shared" si="38"/>
        <v>118.2876</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1453.69</v>
      </c>
      <c r="D1031" s="2">
        <f>BILANCA!E26</f>
        <v>1453.69</v>
      </c>
      <c r="E1031" s="2">
        <v>0</v>
      </c>
      <c r="F1031" s="2">
        <v>0</v>
      </c>
      <c r="G1031" s="3">
        <f t="shared" si="38"/>
        <v>91.582470000000015</v>
      </c>
      <c r="H1031" s="3">
        <f t="shared" si="35"/>
        <v>0.61999999999989086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3256.89</v>
      </c>
      <c r="D1033" s="2">
        <f>BILANCA!E28</f>
        <v>4256.2299999999996</v>
      </c>
      <c r="E1033" s="2">
        <v>0</v>
      </c>
      <c r="F1033" s="2">
        <v>0</v>
      </c>
      <c r="G1033" s="3">
        <f t="shared" si="38"/>
        <v>270.69504999999998</v>
      </c>
      <c r="H1033" s="3">
        <f t="shared" si="35"/>
        <v>0.33999999999969077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27970.16</v>
      </c>
      <c r="D1040" s="2">
        <f>BILANCA!E35</f>
        <v>29213.560000000005</v>
      </c>
      <c r="E1040" s="2">
        <v>0</v>
      </c>
      <c r="F1040" s="2">
        <v>0</v>
      </c>
      <c r="G1040" s="3">
        <f t="shared" si="38"/>
        <v>2591.9184</v>
      </c>
      <c r="H1040" s="3">
        <f t="shared" si="35"/>
        <v>0.59999999999490683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30888.36</v>
      </c>
      <c r="D1041" s="2">
        <f>BILANCA!E36</f>
        <v>32834.910000000003</v>
      </c>
      <c r="E1041" s="2">
        <v>0</v>
      </c>
      <c r="F1041" s="2">
        <v>0</v>
      </c>
      <c r="G1041" s="3">
        <f t="shared" si="38"/>
        <v>2993.3035800000002</v>
      </c>
      <c r="H1041" s="3">
        <f t="shared" si="35"/>
        <v>0.44999999999708962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2918.2</v>
      </c>
      <c r="D1045" s="2">
        <f>BILANCA!E40</f>
        <v>3621.35</v>
      </c>
      <c r="E1045" s="2">
        <v>0</v>
      </c>
      <c r="F1045" s="2">
        <v>0</v>
      </c>
      <c r="G1045" s="3">
        <f t="shared" si="38"/>
        <v>355.63150000000002</v>
      </c>
      <c r="H1045" s="3">
        <f t="shared" si="35"/>
        <v>0.54999999999972715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115976.58</v>
      </c>
      <c r="D1074" s="2">
        <f>BILANCA!E69</f>
        <v>167501.44</v>
      </c>
      <c r="E1074" s="2">
        <v>0</v>
      </c>
      <c r="F1074" s="2">
        <v>0</v>
      </c>
      <c r="G1074" s="3">
        <f t="shared" si="38"/>
        <v>28862.685440000001</v>
      </c>
      <c r="H1074" s="3">
        <f t="shared" si="35"/>
        <v>0.86000000000058208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19389.84</v>
      </c>
      <c r="D1075" s="2">
        <f>BILANCA!E70</f>
        <v>55425.98</v>
      </c>
      <c r="E1075" s="2">
        <v>0</v>
      </c>
      <c r="F1075" s="2">
        <v>0</v>
      </c>
      <c r="G1075" s="3">
        <f t="shared" si="38"/>
        <v>8465.7170000000006</v>
      </c>
      <c r="H1075" s="3">
        <f t="shared" si="35"/>
        <v>0.17999999999665306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19389.84</v>
      </c>
      <c r="D1076" s="2">
        <f>BILANCA!E71</f>
        <v>55425.98</v>
      </c>
      <c r="E1076" s="2">
        <v>0</v>
      </c>
      <c r="F1076" s="2">
        <v>0</v>
      </c>
      <c r="G1076" s="3">
        <f t="shared" si="38"/>
        <v>8595.9588000000003</v>
      </c>
      <c r="H1076" s="3">
        <f t="shared" si="35"/>
        <v>0.17999999999665306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19389.84</v>
      </c>
      <c r="D1078" s="2">
        <f>BILANCA!E73</f>
        <v>55425.98</v>
      </c>
      <c r="E1078" s="2">
        <v>0</v>
      </c>
      <c r="F1078" s="2">
        <v>0</v>
      </c>
      <c r="G1078" s="3">
        <f t="shared" si="38"/>
        <v>8856.4424000000017</v>
      </c>
      <c r="H1078" s="3">
        <f t="shared" si="35"/>
        <v>0.17999999999665306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7048.98</v>
      </c>
      <c r="E1152" s="2">
        <v>0</v>
      </c>
      <c r="F1152" s="2">
        <v>0</v>
      </c>
      <c r="G1152" s="3">
        <f t="shared" si="38"/>
        <v>2001.9103199999997</v>
      </c>
      <c r="H1152" s="3">
        <f t="shared" si="41"/>
        <v>2.0000000000436557E-2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7048.98</v>
      </c>
      <c r="E1155" s="2">
        <v>0</v>
      </c>
      <c r="F1155" s="2">
        <v>0</v>
      </c>
      <c r="G1155" s="3">
        <f t="shared" si="38"/>
        <v>2044.2041999999997</v>
      </c>
      <c r="H1155" s="3">
        <f t="shared" si="41"/>
        <v>2.0000000000436557E-2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7048.98</v>
      </c>
      <c r="E1163" s="2">
        <v>0</v>
      </c>
      <c r="F1163" s="2">
        <v>0</v>
      </c>
      <c r="G1163" s="3">
        <f t="shared" si="38"/>
        <v>2156.9878799999997</v>
      </c>
      <c r="H1163" s="3">
        <f t="shared" si="41"/>
        <v>2.0000000000436557E-2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6861.5</v>
      </c>
      <c r="D1170" s="2">
        <f>BILANCA!E165</f>
        <v>6861.5</v>
      </c>
      <c r="E1170" s="2">
        <v>0</v>
      </c>
      <c r="F1170" s="2">
        <v>0</v>
      </c>
      <c r="G1170" s="3">
        <f t="shared" si="38"/>
        <v>3293.5199999999995</v>
      </c>
      <c r="H1170" s="3">
        <f t="shared" si="41"/>
        <v>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6861.5</v>
      </c>
      <c r="D1171" s="2">
        <f>BILANCA!E166</f>
        <v>6861.5</v>
      </c>
      <c r="E1171" s="2">
        <v>0</v>
      </c>
      <c r="F1171" s="2">
        <v>0</v>
      </c>
      <c r="G1171" s="3">
        <f t="shared" si="38"/>
        <v>3314.1045000000004</v>
      </c>
      <c r="H1171" s="3">
        <f t="shared" si="41"/>
        <v>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89725.24</v>
      </c>
      <c r="D1176" s="2">
        <f>BILANCA!E171</f>
        <v>98164.98</v>
      </c>
      <c r="E1176" s="2">
        <v>0</v>
      </c>
      <c r="F1176" s="2">
        <v>0</v>
      </c>
      <c r="G1176" s="3">
        <f t="shared" si="38"/>
        <v>47485.163200000003</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89725.24</v>
      </c>
      <c r="D1177" s="2">
        <f>BILANCA!E172</f>
        <v>98164.98</v>
      </c>
      <c r="E1177" s="2">
        <v>0</v>
      </c>
      <c r="F1177" s="2">
        <v>0</v>
      </c>
      <c r="G1177" s="3">
        <f t="shared" si="38"/>
        <v>47771.218400000005</v>
      </c>
      <c r="H1177" s="3">
        <f t="shared" si="41"/>
        <v>0.26000000000931323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2111266.87</v>
      </c>
      <c r="D1180" s="2">
        <f>BILANCA!E176</f>
        <v>2163508.0300000003</v>
      </c>
      <c r="E1180" s="2">
        <v>0</v>
      </c>
      <c r="F1180" s="2">
        <v>0</v>
      </c>
      <c r="G1180" s="3">
        <f t="shared" si="38"/>
        <v>1094508.0981000001</v>
      </c>
      <c r="H1180" s="3">
        <f t="shared" si="41"/>
        <v>0.16000000014901161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108337.23000000001</v>
      </c>
      <c r="D1181" s="2">
        <f>BILANCA!E177</f>
        <v>140239.09999999998</v>
      </c>
      <c r="E1181" s="2">
        <v>0</v>
      </c>
      <c r="F1181" s="2">
        <v>0</v>
      </c>
      <c r="G1181" s="3">
        <f t="shared" si="38"/>
        <v>66487.438529999999</v>
      </c>
      <c r="H1181" s="3">
        <f t="shared" si="41"/>
        <v>0.32999999998719431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108325.43000000001</v>
      </c>
      <c r="D1182" s="2">
        <f>BILANCA!E178</f>
        <v>103567.09999999999</v>
      </c>
      <c r="E1182" s="2">
        <v>0</v>
      </c>
      <c r="F1182" s="2">
        <v>0</v>
      </c>
      <c r="G1182" s="3">
        <f t="shared" si="38"/>
        <v>54259.056359999988</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89725.24</v>
      </c>
      <c r="D1183" s="2">
        <f>BILANCA!E179</f>
        <v>98164.98</v>
      </c>
      <c r="E1183" s="2">
        <v>0</v>
      </c>
      <c r="F1183" s="2">
        <v>0</v>
      </c>
      <c r="G1183" s="3">
        <f t="shared" si="38"/>
        <v>49487.549599999998</v>
      </c>
      <c r="H1183" s="3">
        <f t="shared" si="41"/>
        <v>0.26000000000931323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18397.11</v>
      </c>
      <c r="D1184" s="2">
        <f>BILANCA!E180</f>
        <v>5402.12</v>
      </c>
      <c r="E1184" s="2">
        <v>0</v>
      </c>
      <c r="F1184" s="2">
        <v>0</v>
      </c>
      <c r="G1184" s="3">
        <f t="shared" si="38"/>
        <v>5081.0348999999997</v>
      </c>
      <c r="H1184" s="3">
        <f t="shared" si="41"/>
        <v>0.23000000000047294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203.08</v>
      </c>
      <c r="D1200" s="2">
        <f>BILANCA!E196</f>
        <v>0</v>
      </c>
      <c r="E1200" s="2">
        <v>0</v>
      </c>
      <c r="F1200" s="2">
        <v>0</v>
      </c>
      <c r="G1200" s="3">
        <f t="shared" si="38"/>
        <v>38.5852</v>
      </c>
      <c r="H1200" s="3">
        <f t="shared" si="41"/>
        <v>8.0000000000012506E-2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11.8</v>
      </c>
      <c r="D1201" s="2">
        <f>BILANCA!E197</f>
        <v>0</v>
      </c>
      <c r="E1201" s="2">
        <v>0</v>
      </c>
      <c r="F1201" s="2">
        <v>0</v>
      </c>
      <c r="G1201" s="3">
        <f t="shared" si="38"/>
        <v>2.2538</v>
      </c>
      <c r="H1201" s="3">
        <f t="shared" si="41"/>
        <v>0.19999999999999929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11.8</v>
      </c>
      <c r="D1202" s="2">
        <f>BILANCA!E198</f>
        <v>0</v>
      </c>
      <c r="E1202" s="2">
        <v>0</v>
      </c>
      <c r="F1202" s="2">
        <v>0</v>
      </c>
      <c r="G1202" s="3">
        <f t="shared" ref="G1202:G1206" si="44">B1202/1000*C1202+B1202/500*D1202</f>
        <v>2.2656000000000001</v>
      </c>
      <c r="H1202" s="3">
        <f t="shared" ref="H1202:H1206" si="45">ABS(C1202-ROUND(C1202,0))+ABS(D1202-ROUND(D1202,0))</f>
        <v>0.19999999999999929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36672</v>
      </c>
      <c r="E1251" s="2">
        <v>0</v>
      </c>
      <c r="F1251" s="2">
        <v>0</v>
      </c>
      <c r="G1251" s="3">
        <f>B1251/1000*C1251+B1251/500*D1251</f>
        <v>17675.903999999999</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2002929.64</v>
      </c>
      <c r="D1255" s="2">
        <f>BILANCA!E251</f>
        <v>2023268.9300000002</v>
      </c>
      <c r="E1255" s="2">
        <v>0</v>
      </c>
      <c r="F1255" s="2">
        <v>0</v>
      </c>
      <c r="G1255" s="3">
        <f t="shared" si="38"/>
        <v>1482119.5375000001</v>
      </c>
      <c r="H1255" s="3">
        <f t="shared" si="41"/>
        <v>0.42999999993480742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1976301.39</v>
      </c>
      <c r="D1256" s="2">
        <f>BILANCA!E252</f>
        <v>1987732.35</v>
      </c>
      <c r="E1256" s="2">
        <v>0</v>
      </c>
      <c r="F1256" s="2">
        <v>0</v>
      </c>
      <c r="G1256" s="3">
        <f t="shared" si="38"/>
        <v>1464134.45814</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1976301.39</v>
      </c>
      <c r="D1257" s="2">
        <f>BILANCA!E253</f>
        <v>1987732.35</v>
      </c>
      <c r="E1257" s="2">
        <v>0</v>
      </c>
      <c r="F1257" s="2">
        <v>0</v>
      </c>
      <c r="G1257" s="3">
        <f t="shared" si="38"/>
        <v>1470086.2242300001</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26628.25</v>
      </c>
      <c r="D1259" s="2">
        <f>BILANCA!E255</f>
        <v>28487.599999999999</v>
      </c>
      <c r="E1259" s="2">
        <v>0</v>
      </c>
      <c r="F1259" s="2">
        <v>0</v>
      </c>
      <c r="G1259" s="3">
        <f t="shared" si="38"/>
        <v>20817.259050000001</v>
      </c>
      <c r="H1259" s="3">
        <f t="shared" si="41"/>
        <v>0.65000000000145519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26628.25</v>
      </c>
      <c r="D1260" s="2">
        <f>BILANCA!E256</f>
        <v>28487.599999999999</v>
      </c>
      <c r="E1260" s="2">
        <v>0</v>
      </c>
      <c r="F1260" s="2">
        <v>0</v>
      </c>
      <c r="G1260" s="3">
        <f t="shared" si="38"/>
        <v>20900.862499999999</v>
      </c>
      <c r="H1260" s="3">
        <f t="shared" si="41"/>
        <v>0.65000000000145519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26628.25</v>
      </c>
      <c r="D1261" s="2">
        <f>BILANCA!E257</f>
        <v>28487.599999999999</v>
      </c>
      <c r="E1261" s="2">
        <v>0</v>
      </c>
      <c r="F1261" s="2">
        <v>0</v>
      </c>
      <c r="G1261" s="3">
        <f t="shared" si="38"/>
        <v>20984.465949999998</v>
      </c>
      <c r="H1261" s="3">
        <f t="shared" si="41"/>
        <v>0.65000000000145519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7048.98</v>
      </c>
      <c r="E1278" s="2">
        <v>0</v>
      </c>
      <c r="F1278" s="2">
        <v>0</v>
      </c>
      <c r="G1278" s="3">
        <f t="shared" si="38"/>
        <v>3778.2532799999999</v>
      </c>
      <c r="H1278" s="3">
        <f t="shared" si="41"/>
        <v>2.0000000000436557E-2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7048.98</v>
      </c>
      <c r="E1281" s="2">
        <v>0</v>
      </c>
      <c r="F1281" s="2">
        <v>0</v>
      </c>
      <c r="G1281" s="3">
        <f t="shared" si="48"/>
        <v>3820.5471600000001</v>
      </c>
      <c r="H1281" s="3">
        <f t="shared" si="49"/>
        <v>2.0000000000436557E-2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7048.98</v>
      </c>
      <c r="E1289" s="2">
        <v>0</v>
      </c>
      <c r="F1289" s="2">
        <v>0</v>
      </c>
      <c r="G1289" s="3">
        <f t="shared" si="48"/>
        <v>3933.3308400000001</v>
      </c>
      <c r="H1289" s="3">
        <f t="shared" si="49"/>
        <v>2.0000000000436557E-2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36672</v>
      </c>
      <c r="E1301" s="2">
        <v>0</v>
      </c>
      <c r="F1301" s="2">
        <v>0</v>
      </c>
      <c r="G1301" s="3">
        <f t="shared" si="38"/>
        <v>21343.103999999999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36672</v>
      </c>
      <c r="E1302" s="2">
        <v>0</v>
      </c>
      <c r="F1302" s="2">
        <v>0</v>
      </c>
      <c r="G1302" s="3">
        <f t="shared" si="38"/>
        <v>21416.448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7048.98</v>
      </c>
      <c r="E1306" s="2">
        <v>0</v>
      </c>
      <c r="F1306" s="2">
        <v>0</v>
      </c>
      <c r="G1306" s="3">
        <f t="shared" si="38"/>
        <v>4172.9961599999997</v>
      </c>
      <c r="H1306" s="3">
        <f t="shared" si="41"/>
        <v>2.0000000000436557E-2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6861.5</v>
      </c>
      <c r="D1309" s="2">
        <f>BILANCA!E306</f>
        <v>6861.5</v>
      </c>
      <c r="E1309" s="2">
        <v>0</v>
      </c>
      <c r="F1309" s="2">
        <v>0</v>
      </c>
      <c r="G1309" s="3">
        <f t="shared" si="52"/>
        <v>6154.7654999999995</v>
      </c>
      <c r="H1309" s="3">
        <f t="shared" si="41"/>
        <v>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108325.43</v>
      </c>
      <c r="D1340" s="2">
        <f>BILANCA!E337</f>
        <v>103567.1</v>
      </c>
      <c r="E1340" s="2">
        <v>0</v>
      </c>
      <c r="F1340" s="2">
        <v>0</v>
      </c>
      <c r="G1340" s="3">
        <f t="shared" si="52"/>
        <v>104101.67790000001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11.8</v>
      </c>
      <c r="D1341" s="2">
        <f>BILANCA!E338</f>
        <v>0</v>
      </c>
      <c r="E1341" s="2">
        <v>0</v>
      </c>
      <c r="F1341" s="2">
        <v>0</v>
      </c>
      <c r="G1341" s="3">
        <f t="shared" si="52"/>
        <v>3.9058000000000006</v>
      </c>
      <c r="H1341" s="3">
        <f t="shared" si="41"/>
        <v>0.19999999999999929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36672</v>
      </c>
      <c r="E1374" s="2">
        <v>0</v>
      </c>
      <c r="F1374" s="2">
        <v>0</v>
      </c>
      <c r="G1374" s="3">
        <f t="shared" si="59"/>
        <v>26697.216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36672</v>
      </c>
      <c r="E1399" s="2">
        <v>0</v>
      </c>
      <c r="F1399" s="2">
        <v>0</v>
      </c>
      <c r="G1399" s="3">
        <f t="shared" si="61"/>
        <v>28530.816000000003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1238795.79</v>
      </c>
      <c r="D1510" s="2">
        <f>'RAS-funkcijski'!E114</f>
        <v>1393014.03</v>
      </c>
      <c r="E1510" s="2">
        <v>0</v>
      </c>
      <c r="F1510" s="2">
        <v>0</v>
      </c>
      <c r="G1510" s="3">
        <f t="shared" si="52"/>
        <v>442730.62349999999</v>
      </c>
      <c r="H1510" s="3">
        <f t="shared" si="63"/>
        <v>0.23999999999068677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1238795.79</v>
      </c>
      <c r="D1514" s="2">
        <f>'RAS-funkcijski'!E118</f>
        <v>1393014.03</v>
      </c>
      <c r="E1514" s="2">
        <v>0</v>
      </c>
      <c r="F1514" s="2">
        <v>0</v>
      </c>
      <c r="G1514" s="3">
        <f t="shared" si="52"/>
        <v>458829.91890000005</v>
      </c>
      <c r="H1514" s="3">
        <f t="shared" si="63"/>
        <v>0.23999999999068677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1238795.79</v>
      </c>
      <c r="D1516" s="2">
        <f>'RAS-funkcijski'!E120</f>
        <v>1393014.03</v>
      </c>
      <c r="E1516" s="2">
        <v>0</v>
      </c>
      <c r="F1516" s="2">
        <v>0</v>
      </c>
      <c r="G1516" s="3">
        <f t="shared" si="52"/>
        <v>466879.56660000002</v>
      </c>
      <c r="H1516" s="3">
        <f t="shared" si="63"/>
        <v>0.23999999999068677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1238795.79</v>
      </c>
      <c r="D1537" s="14">
        <f>'RAS-funkcijski'!E141</f>
        <v>1393014.03</v>
      </c>
      <c r="E1537" s="14">
        <v>0</v>
      </c>
      <c r="F1537" s="14">
        <v>0</v>
      </c>
      <c r="G1537" s="15">
        <f t="shared" si="52"/>
        <v>551400.86745000002</v>
      </c>
      <c r="H1537" s="15">
        <f t="shared" si="63"/>
        <v>0.23999999999068677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108337.23</v>
      </c>
      <c r="D1582" s="7"/>
      <c r="E1582" s="7">
        <v>0</v>
      </c>
      <c r="F1582" s="7">
        <v>0</v>
      </c>
      <c r="G1582" s="8">
        <f t="shared" ref="G1582:G1686" si="70">B1582/1000*C1582</f>
        <v>108.33723000000001</v>
      </c>
      <c r="H1582" s="8">
        <f t="shared" ref="H1582:H1686" si="71">ABS(C1582-ROUND(C1582,0))</f>
        <v>0.22999999999592546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1424393.6300000001</v>
      </c>
      <c r="D1583" s="2">
        <v>0</v>
      </c>
      <c r="E1583" s="2">
        <v>0</v>
      </c>
      <c r="F1583" s="2">
        <v>0</v>
      </c>
      <c r="G1583" s="3">
        <f t="shared" si="70"/>
        <v>2848.7872600000005</v>
      </c>
      <c r="H1583" s="3">
        <f t="shared" si="71"/>
        <v>0.36999999987892807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2120.4899999999998</v>
      </c>
      <c r="D1584" s="2">
        <v>0</v>
      </c>
      <c r="E1584" s="2">
        <v>0</v>
      </c>
      <c r="F1584" s="2">
        <v>0</v>
      </c>
      <c r="G1584" s="3">
        <f t="shared" si="70"/>
        <v>6.3614699999999997</v>
      </c>
      <c r="H1584" s="3">
        <f t="shared" si="71"/>
        <v>0.48999999999978172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1378771.59</v>
      </c>
      <c r="D1585" s="2">
        <v>0</v>
      </c>
      <c r="E1585" s="2">
        <v>0</v>
      </c>
      <c r="F1585" s="2">
        <v>0</v>
      </c>
      <c r="G1585" s="3">
        <f t="shared" si="70"/>
        <v>5515.0863600000002</v>
      </c>
      <c r="H1585" s="3">
        <f t="shared" si="71"/>
        <v>0.40999999991618097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1176344.82</v>
      </c>
      <c r="D1586" s="2">
        <v>0</v>
      </c>
      <c r="E1586" s="2">
        <v>0</v>
      </c>
      <c r="F1586" s="2">
        <v>0</v>
      </c>
      <c r="G1586" s="3">
        <f t="shared" si="70"/>
        <v>5881.7241000000004</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152973.95000000001</v>
      </c>
      <c r="D1587" s="2">
        <v>0</v>
      </c>
      <c r="E1587" s="2">
        <v>0</v>
      </c>
      <c r="F1587" s="2">
        <v>0</v>
      </c>
      <c r="G1587" s="3">
        <f t="shared" si="70"/>
        <v>917.84370000000013</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726.97</v>
      </c>
      <c r="D1588" s="2">
        <v>0</v>
      </c>
      <c r="E1588" s="2">
        <v>0</v>
      </c>
      <c r="F1588" s="2">
        <v>0</v>
      </c>
      <c r="G1588" s="3">
        <f t="shared" si="70"/>
        <v>5.0887900000000004</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39200</v>
      </c>
      <c r="D1591" s="2">
        <v>0</v>
      </c>
      <c r="E1591" s="2">
        <v>0</v>
      </c>
      <c r="F1591" s="2">
        <v>0</v>
      </c>
      <c r="G1591" s="3">
        <f t="shared" si="70"/>
        <v>392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7405.36</v>
      </c>
      <c r="D1592" s="2">
        <v>0</v>
      </c>
      <c r="E1592" s="2">
        <v>0</v>
      </c>
      <c r="F1592" s="2">
        <v>0</v>
      </c>
      <c r="G1592" s="3">
        <f t="shared" si="70"/>
        <v>81.45895999999999</v>
      </c>
      <c r="H1592" s="3">
        <f t="shared" si="71"/>
        <v>0.35999999999967258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2120.4899999999998</v>
      </c>
      <c r="D1593" s="2">
        <v>0</v>
      </c>
      <c r="E1593" s="2">
        <v>0</v>
      </c>
      <c r="F1593" s="2">
        <v>0</v>
      </c>
      <c r="G1593" s="3">
        <f t="shared" si="70"/>
        <v>25.445879999999999</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4762.55</v>
      </c>
      <c r="D1594" s="2">
        <v>0</v>
      </c>
      <c r="E1594" s="2">
        <v>0</v>
      </c>
      <c r="F1594" s="2">
        <v>0</v>
      </c>
      <c r="G1594" s="3">
        <f t="shared" si="70"/>
        <v>61.913150000000002</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38739</v>
      </c>
      <c r="D1601" s="2">
        <v>0</v>
      </c>
      <c r="E1601" s="2">
        <v>0</v>
      </c>
      <c r="F1601" s="2">
        <v>0</v>
      </c>
      <c r="G1601" s="3">
        <f>B1601/1000*C1601</f>
        <v>774.78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1392491.7600000002</v>
      </c>
      <c r="D1602" s="2">
        <v>0</v>
      </c>
      <c r="E1602" s="2">
        <v>0</v>
      </c>
      <c r="F1602" s="2">
        <v>0</v>
      </c>
      <c r="G1602" s="3">
        <f t="shared" si="70"/>
        <v>29242.326960000006</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2120.4899999999998</v>
      </c>
      <c r="D1603" s="2">
        <v>0</v>
      </c>
      <c r="E1603" s="2">
        <v>0</v>
      </c>
      <c r="F1603" s="2">
        <v>0</v>
      </c>
      <c r="G1603" s="3">
        <f t="shared" si="70"/>
        <v>46.65077999999999</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1383522.7200000002</v>
      </c>
      <c r="D1604" s="2">
        <v>0</v>
      </c>
      <c r="E1604" s="2">
        <v>0</v>
      </c>
      <c r="F1604" s="2">
        <v>0</v>
      </c>
      <c r="G1604" s="3">
        <f t="shared" si="70"/>
        <v>31821.022560000005</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1201213.58</v>
      </c>
      <c r="D1605" s="2">
        <v>0</v>
      </c>
      <c r="E1605" s="2">
        <v>0</v>
      </c>
      <c r="F1605" s="2">
        <v>0</v>
      </c>
      <c r="G1605" s="3">
        <f t="shared" si="70"/>
        <v>28829.125920000002</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134342.45000000001</v>
      </c>
      <c r="D1606" s="2">
        <v>0</v>
      </c>
      <c r="E1606" s="2">
        <v>0</v>
      </c>
      <c r="F1606" s="2">
        <v>0</v>
      </c>
      <c r="G1606" s="3">
        <f t="shared" si="70"/>
        <v>3358.5612500000007</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663.23</v>
      </c>
      <c r="D1607" s="2">
        <v>0</v>
      </c>
      <c r="E1607" s="2">
        <v>0</v>
      </c>
      <c r="F1607" s="2">
        <v>0</v>
      </c>
      <c r="G1607" s="3">
        <f t="shared" si="70"/>
        <v>17.243980000000001</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39200</v>
      </c>
      <c r="D1610" s="2">
        <v>0</v>
      </c>
      <c r="E1610" s="2">
        <v>0</v>
      </c>
      <c r="F1610" s="2">
        <v>0</v>
      </c>
      <c r="G1610" s="3">
        <f t="shared" si="70"/>
        <v>1136.8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7405.36</v>
      </c>
      <c r="D1611" s="2">
        <v>0</v>
      </c>
      <c r="E1611" s="2">
        <v>0</v>
      </c>
      <c r="F1611" s="2">
        <v>0</v>
      </c>
      <c r="G1611" s="3">
        <f t="shared" si="70"/>
        <v>222.16079999999999</v>
      </c>
      <c r="H1611" s="3">
        <f t="shared" si="71"/>
        <v>0.35999999999967258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698.1</v>
      </c>
      <c r="D1612" s="2">
        <v>0</v>
      </c>
      <c r="E1612" s="2">
        <v>0</v>
      </c>
      <c r="F1612" s="2">
        <v>0</v>
      </c>
      <c r="G1612" s="3">
        <f t="shared" si="70"/>
        <v>21.641100000000002</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4781.55</v>
      </c>
      <c r="D1613" s="2">
        <v>0</v>
      </c>
      <c r="E1613" s="2">
        <v>0</v>
      </c>
      <c r="F1613" s="2">
        <v>0</v>
      </c>
      <c r="G1613" s="3">
        <f t="shared" si="70"/>
        <v>153.00960000000001</v>
      </c>
      <c r="H1613" s="3">
        <f t="shared" si="71"/>
        <v>0.4499999999998181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2067</v>
      </c>
      <c r="D1620" s="2">
        <v>0</v>
      </c>
      <c r="E1620" s="2">
        <v>0</v>
      </c>
      <c r="F1620" s="2">
        <v>0</v>
      </c>
      <c r="G1620" s="3">
        <f>B1620/1000*C1620</f>
        <v>80.613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140239.09999999986</v>
      </c>
      <c r="D1621" s="2">
        <v>0</v>
      </c>
      <c r="E1621" s="2">
        <v>0</v>
      </c>
      <c r="F1621" s="2">
        <v>0</v>
      </c>
      <c r="G1621" s="3">
        <f t="shared" si="70"/>
        <v>5609.5639999999948</v>
      </c>
      <c r="H1621" s="3">
        <f t="shared" si="71"/>
        <v>9.9999999860301614E-2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140239.1</v>
      </c>
      <c r="D1681" s="2">
        <v>0</v>
      </c>
      <c r="E1681" s="2">
        <v>0</v>
      </c>
      <c r="F1681" s="2">
        <v>0</v>
      </c>
      <c r="G1681" s="3">
        <f t="shared" si="70"/>
        <v>14023.910000000002</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103567.1</v>
      </c>
      <c r="D1683" s="2">
        <v>0</v>
      </c>
      <c r="E1683" s="2">
        <v>0</v>
      </c>
      <c r="F1683" s="2">
        <v>0</v>
      </c>
      <c r="G1683" s="3">
        <f t="shared" si="70"/>
        <v>10563.8442</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36672</v>
      </c>
      <c r="D1686" s="14">
        <v>0</v>
      </c>
      <c r="E1686" s="14">
        <v>0</v>
      </c>
      <c r="F1686" s="14">
        <v>0</v>
      </c>
      <c r="G1686" s="15">
        <f t="shared" si="70"/>
        <v>3850.56</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3399</v>
      </c>
      <c r="B1" s="398"/>
      <c r="C1" s="398"/>
    </row>
    <row r="2" spans="1:16" ht="33" customHeight="1" x14ac:dyDescent="0.2">
      <c r="A2" s="399" t="s">
        <v>3400</v>
      </c>
      <c r="B2" s="400"/>
      <c r="C2" s="397"/>
      <c r="D2" s="5"/>
      <c r="E2" s="5"/>
      <c r="F2" s="5"/>
      <c r="G2" s="5"/>
      <c r="H2" s="5"/>
      <c r="I2" s="5"/>
      <c r="J2" s="5"/>
      <c r="K2" s="5"/>
      <c r="L2" s="5"/>
      <c r="M2" s="5"/>
      <c r="N2" s="5"/>
      <c r="O2" s="5"/>
      <c r="P2" s="5"/>
    </row>
    <row r="3" spans="1:16" ht="18.75" customHeight="1" x14ac:dyDescent="0.2">
      <c r="A3" s="222" t="s">
        <v>3401</v>
      </c>
      <c r="B3" s="401" t="s">
        <v>3402</v>
      </c>
      <c r="C3" s="397"/>
      <c r="D3" s="5"/>
      <c r="E3" s="5"/>
      <c r="F3" s="5"/>
      <c r="G3" s="5"/>
      <c r="H3" s="5"/>
      <c r="I3" s="5"/>
      <c r="J3" s="5"/>
      <c r="K3" s="5"/>
      <c r="L3" s="5"/>
      <c r="M3" s="5"/>
      <c r="N3" s="5"/>
      <c r="O3" s="5"/>
      <c r="P3" s="5"/>
    </row>
    <row r="4" spans="1:16" ht="37.5" hidden="1" customHeight="1" x14ac:dyDescent="0.2">
      <c r="A4" s="223" t="s">
        <v>3403</v>
      </c>
      <c r="B4" s="396" t="s">
        <v>3404</v>
      </c>
      <c r="C4" s="397"/>
      <c r="D4" s="5"/>
      <c r="E4" s="5"/>
      <c r="F4" s="5"/>
      <c r="G4" s="5"/>
      <c r="H4" s="5"/>
      <c r="I4" s="5"/>
      <c r="J4" s="5"/>
      <c r="K4" s="5"/>
      <c r="L4" s="5"/>
      <c r="M4" s="5"/>
      <c r="N4" s="5"/>
      <c r="O4" s="5"/>
      <c r="P4" s="5"/>
    </row>
    <row r="5" spans="1:16" ht="48" hidden="1" customHeight="1" x14ac:dyDescent="0.2">
      <c r="A5" s="223" t="s">
        <v>3403</v>
      </c>
      <c r="B5" s="396" t="s">
        <v>3405</v>
      </c>
      <c r="C5" s="397"/>
      <c r="D5" s="5"/>
      <c r="E5" s="5"/>
      <c r="F5" s="5"/>
      <c r="G5" s="5"/>
      <c r="H5" s="5"/>
      <c r="I5" s="5"/>
      <c r="J5" s="5"/>
      <c r="K5" s="5"/>
      <c r="L5" s="5"/>
      <c r="M5" s="5"/>
      <c r="N5" s="5"/>
      <c r="O5" s="5"/>
      <c r="P5" s="5"/>
    </row>
    <row r="6" spans="1:16" ht="59.25" hidden="1" customHeight="1" x14ac:dyDescent="0.2">
      <c r="A6" s="223" t="s">
        <v>3403</v>
      </c>
      <c r="B6" s="396" t="s">
        <v>3406</v>
      </c>
      <c r="C6" s="397"/>
      <c r="D6" s="5"/>
      <c r="E6" s="5"/>
      <c r="F6" s="5"/>
      <c r="G6" s="5"/>
      <c r="H6" s="5"/>
      <c r="I6" s="5"/>
      <c r="J6" s="5"/>
      <c r="K6" s="5"/>
      <c r="L6" s="5"/>
      <c r="M6" s="5"/>
      <c r="N6" s="5"/>
      <c r="O6" s="5"/>
      <c r="P6" s="5"/>
    </row>
    <row r="7" spans="1:16" ht="48" hidden="1" customHeight="1" x14ac:dyDescent="0.2">
      <c r="A7" s="223" t="s">
        <v>3407</v>
      </c>
      <c r="B7" s="396" t="s">
        <v>3408</v>
      </c>
      <c r="C7" s="397"/>
      <c r="D7" s="5"/>
      <c r="E7" s="5"/>
      <c r="F7" s="5"/>
      <c r="G7" s="5"/>
      <c r="H7" s="5"/>
      <c r="I7" s="5"/>
      <c r="J7" s="5"/>
      <c r="K7" s="5"/>
      <c r="L7" s="5"/>
      <c r="M7" s="5"/>
      <c r="N7" s="5"/>
      <c r="O7" s="5"/>
      <c r="P7" s="5"/>
    </row>
    <row r="8" spans="1:16" ht="41.25" hidden="1" customHeight="1" x14ac:dyDescent="0.2">
      <c r="A8" s="223" t="s">
        <v>3409</v>
      </c>
      <c r="B8" s="396" t="s">
        <v>3410</v>
      </c>
      <c r="C8" s="397"/>
      <c r="D8" s="5"/>
      <c r="E8" s="5"/>
      <c r="F8" s="5"/>
      <c r="G8" s="5"/>
      <c r="H8" s="5"/>
      <c r="I8" s="5"/>
      <c r="J8" s="5"/>
      <c r="K8" s="5"/>
      <c r="L8" s="5"/>
      <c r="M8" s="5"/>
      <c r="N8" s="5"/>
      <c r="O8" s="5"/>
      <c r="P8" s="5"/>
    </row>
    <row r="9" spans="1:16" ht="59.25" hidden="1" customHeight="1" x14ac:dyDescent="0.2">
      <c r="A9" s="223" t="s">
        <v>3411</v>
      </c>
      <c r="B9" s="396" t="s">
        <v>3412</v>
      </c>
      <c r="C9" s="397"/>
      <c r="D9" s="5"/>
      <c r="E9" s="5"/>
      <c r="F9" s="5"/>
      <c r="G9" s="5"/>
      <c r="H9" s="5"/>
      <c r="I9" s="5"/>
      <c r="J9" s="5"/>
      <c r="K9" s="5"/>
      <c r="L9" s="5"/>
      <c r="M9" s="5"/>
      <c r="N9" s="5"/>
      <c r="O9" s="5"/>
      <c r="P9" s="5"/>
    </row>
    <row r="10" spans="1:16" ht="61.5" hidden="1" customHeight="1" x14ac:dyDescent="0.2">
      <c r="A10" s="223" t="s">
        <v>3411</v>
      </c>
      <c r="B10" s="396" t="s">
        <v>3413</v>
      </c>
      <c r="C10" s="397"/>
      <c r="D10" s="5"/>
      <c r="E10" s="5"/>
      <c r="F10" s="5"/>
      <c r="G10" s="5"/>
      <c r="H10" s="5"/>
      <c r="I10" s="5"/>
      <c r="J10" s="5"/>
      <c r="K10" s="5"/>
      <c r="L10" s="5"/>
      <c r="M10" s="5"/>
      <c r="N10" s="5"/>
      <c r="O10" s="5"/>
      <c r="P10" s="5"/>
    </row>
    <row r="11" spans="1:16" ht="43.5" hidden="1" customHeight="1" x14ac:dyDescent="0.2">
      <c r="A11" s="223" t="s">
        <v>3411</v>
      </c>
      <c r="B11" s="396" t="s">
        <v>3414</v>
      </c>
      <c r="C11" s="397"/>
      <c r="D11" s="5"/>
      <c r="E11" s="5"/>
      <c r="F11" s="5"/>
      <c r="G11" s="5"/>
      <c r="H11" s="5"/>
      <c r="I11" s="5"/>
      <c r="J11" s="5"/>
      <c r="K11" s="5"/>
      <c r="L11" s="5"/>
      <c r="M11" s="5"/>
      <c r="N11" s="5"/>
      <c r="O11" s="5"/>
      <c r="P11" s="5"/>
    </row>
    <row r="12" spans="1:16" ht="27.75" hidden="1" customHeight="1" x14ac:dyDescent="0.2">
      <c r="A12" s="223" t="s">
        <v>3415</v>
      </c>
      <c r="B12" s="396" t="s">
        <v>3416</v>
      </c>
      <c r="C12" s="397"/>
      <c r="D12" s="5"/>
      <c r="E12" s="5"/>
      <c r="F12" s="5"/>
      <c r="G12" s="5"/>
      <c r="H12" s="5"/>
      <c r="I12" s="5"/>
      <c r="J12" s="5"/>
      <c r="K12" s="5"/>
      <c r="L12" s="5"/>
      <c r="M12" s="5"/>
      <c r="N12" s="5"/>
      <c r="O12" s="5"/>
      <c r="P12" s="5"/>
    </row>
    <row r="13" spans="1:16" ht="27.75" hidden="1" customHeight="1" x14ac:dyDescent="0.2">
      <c r="A13" s="223" t="s">
        <v>3417</v>
      </c>
      <c r="B13" s="396" t="s">
        <v>3418</v>
      </c>
      <c r="C13" s="397"/>
      <c r="D13" s="5"/>
      <c r="E13" s="5"/>
      <c r="F13" s="5"/>
      <c r="G13" s="5"/>
      <c r="H13" s="5"/>
      <c r="I13" s="5"/>
      <c r="J13" s="5"/>
      <c r="K13" s="5"/>
      <c r="L13" s="5"/>
      <c r="M13" s="5"/>
      <c r="N13" s="5"/>
      <c r="O13" s="5"/>
      <c r="P13" s="5"/>
    </row>
    <row r="14" spans="1:16" ht="45.75" hidden="1" customHeight="1" x14ac:dyDescent="0.2">
      <c r="A14" s="223" t="s">
        <v>3419</v>
      </c>
      <c r="B14" s="396" t="s">
        <v>3420</v>
      </c>
      <c r="C14" s="397"/>
      <c r="D14" s="5"/>
      <c r="E14" s="5"/>
      <c r="F14" s="5"/>
      <c r="G14" s="5"/>
      <c r="H14" s="5"/>
      <c r="I14" s="5"/>
      <c r="J14" s="5"/>
      <c r="K14" s="5"/>
      <c r="L14" s="5"/>
      <c r="M14" s="5"/>
      <c r="N14" s="5"/>
      <c r="O14" s="5"/>
      <c r="P14" s="5"/>
    </row>
    <row r="15" spans="1:16" ht="45.75" hidden="1" customHeight="1" x14ac:dyDescent="0.2">
      <c r="A15" s="223" t="s">
        <v>3421</v>
      </c>
      <c r="B15" s="396" t="s">
        <v>3422</v>
      </c>
      <c r="C15" s="397"/>
      <c r="D15" s="5"/>
      <c r="E15" s="5"/>
      <c r="F15" s="5"/>
      <c r="G15" s="5"/>
      <c r="H15" s="5"/>
      <c r="I15" s="5"/>
      <c r="J15" s="5"/>
      <c r="K15" s="5"/>
      <c r="L15" s="5"/>
      <c r="M15" s="5"/>
      <c r="N15" s="5"/>
      <c r="O15" s="5"/>
      <c r="P15" s="5"/>
    </row>
    <row r="16" spans="1:16" ht="51" hidden="1" customHeight="1" x14ac:dyDescent="0.2">
      <c r="A16" s="223" t="s">
        <v>3423</v>
      </c>
      <c r="B16" s="396" t="s">
        <v>3424</v>
      </c>
      <c r="C16" s="397"/>
      <c r="D16" s="5"/>
      <c r="E16" s="5"/>
      <c r="F16" s="5"/>
      <c r="G16" s="5"/>
      <c r="H16" s="5"/>
      <c r="I16" s="5"/>
      <c r="J16" s="5"/>
      <c r="K16" s="5"/>
      <c r="L16" s="5"/>
      <c r="M16" s="5"/>
      <c r="N16" s="5"/>
      <c r="O16" s="5"/>
      <c r="P16" s="5"/>
    </row>
    <row r="17" spans="1:16" ht="27.75" hidden="1" customHeight="1" x14ac:dyDescent="0.2">
      <c r="A17" s="223" t="s">
        <v>3425</v>
      </c>
      <c r="B17" s="396" t="s">
        <v>3426</v>
      </c>
      <c r="C17" s="397"/>
      <c r="D17" s="5"/>
      <c r="E17" s="5"/>
      <c r="F17" s="5"/>
      <c r="G17" s="5"/>
      <c r="H17" s="5"/>
      <c r="I17" s="5"/>
      <c r="J17" s="5"/>
      <c r="K17" s="5"/>
      <c r="L17" s="5"/>
      <c r="M17" s="5"/>
      <c r="N17" s="5"/>
      <c r="O17" s="5"/>
      <c r="P17" s="5"/>
    </row>
    <row r="18" spans="1:16" ht="27.75" hidden="1" customHeight="1" x14ac:dyDescent="0.2">
      <c r="A18" s="223" t="s">
        <v>3427</v>
      </c>
      <c r="B18" s="396" t="s">
        <v>3428</v>
      </c>
      <c r="C18" s="397"/>
      <c r="D18" s="5"/>
      <c r="E18" s="5"/>
      <c r="F18" s="5"/>
      <c r="G18" s="5"/>
      <c r="H18" s="5"/>
      <c r="I18" s="5"/>
      <c r="J18" s="5"/>
      <c r="K18" s="5"/>
      <c r="L18" s="5"/>
      <c r="M18" s="5"/>
      <c r="N18" s="5"/>
      <c r="O18" s="5"/>
      <c r="P18" s="5"/>
    </row>
    <row r="19" spans="1:16" ht="45" hidden="1" customHeight="1" x14ac:dyDescent="0.2">
      <c r="A19" s="223" t="s">
        <v>3427</v>
      </c>
      <c r="B19" s="396" t="s">
        <v>3429</v>
      </c>
      <c r="C19" s="397"/>
      <c r="D19" s="5"/>
      <c r="E19" s="5"/>
      <c r="F19" s="5"/>
      <c r="G19" s="5"/>
      <c r="H19" s="5"/>
      <c r="I19" s="5"/>
      <c r="J19" s="5"/>
      <c r="K19" s="5"/>
      <c r="L19" s="5"/>
      <c r="M19" s="5"/>
      <c r="N19" s="5"/>
      <c r="O19" s="5"/>
      <c r="P19" s="5"/>
    </row>
    <row r="20" spans="1:16" ht="45" hidden="1" customHeight="1" x14ac:dyDescent="0.2">
      <c r="A20" s="223" t="s">
        <v>3430</v>
      </c>
      <c r="B20" s="396" t="s">
        <v>3431</v>
      </c>
      <c r="C20" s="397"/>
      <c r="D20" s="5"/>
      <c r="E20" s="5"/>
      <c r="F20" s="5"/>
      <c r="G20" s="5"/>
      <c r="H20" s="5"/>
      <c r="I20" s="5"/>
      <c r="J20" s="5"/>
      <c r="K20" s="5"/>
      <c r="L20" s="5"/>
      <c r="M20" s="5"/>
      <c r="N20" s="5"/>
      <c r="O20" s="5"/>
      <c r="P20" s="5"/>
    </row>
    <row r="21" spans="1:16" ht="30" hidden="1" customHeight="1" x14ac:dyDescent="0.2">
      <c r="A21" s="223" t="s">
        <v>3432</v>
      </c>
      <c r="B21" s="396" t="s">
        <v>3433</v>
      </c>
      <c r="C21" s="397"/>
      <c r="D21" s="5"/>
      <c r="E21" s="5"/>
      <c r="F21" s="5"/>
      <c r="G21" s="5"/>
      <c r="H21" s="5"/>
      <c r="I21" s="5"/>
      <c r="J21" s="5"/>
      <c r="K21" s="5"/>
      <c r="L21" s="5"/>
      <c r="M21" s="5"/>
      <c r="N21" s="5"/>
      <c r="O21" s="5"/>
      <c r="P21" s="5"/>
    </row>
    <row r="22" spans="1:16" ht="30" hidden="1" customHeight="1" x14ac:dyDescent="0.2">
      <c r="A22" s="223" t="s">
        <v>3434</v>
      </c>
      <c r="B22" s="396" t="s">
        <v>3435</v>
      </c>
      <c r="C22" s="397"/>
      <c r="D22" s="5"/>
      <c r="E22" s="5"/>
      <c r="F22" s="5"/>
      <c r="G22" s="5"/>
      <c r="H22" s="5"/>
      <c r="I22" s="5"/>
      <c r="J22" s="5"/>
      <c r="K22" s="5"/>
      <c r="L22" s="5"/>
      <c r="M22" s="5"/>
      <c r="N22" s="5"/>
      <c r="O22" s="5"/>
      <c r="P22" s="5"/>
    </row>
    <row r="23" spans="1:16" ht="30" hidden="1" customHeight="1" x14ac:dyDescent="0.2">
      <c r="A23" s="223" t="s">
        <v>3436</v>
      </c>
      <c r="B23" s="396" t="s">
        <v>3437</v>
      </c>
      <c r="C23" s="397"/>
      <c r="D23" s="5"/>
      <c r="E23" s="5"/>
      <c r="F23" s="5"/>
      <c r="G23" s="5"/>
      <c r="H23" s="5"/>
      <c r="I23" s="5"/>
      <c r="J23" s="5"/>
      <c r="K23" s="5"/>
      <c r="L23" s="5"/>
      <c r="M23" s="5"/>
      <c r="N23" s="5"/>
      <c r="O23" s="5"/>
      <c r="P23" s="5"/>
    </row>
    <row r="24" spans="1:16" ht="30" hidden="1" customHeight="1" x14ac:dyDescent="0.2">
      <c r="A24" s="223" t="s">
        <v>3438</v>
      </c>
      <c r="B24" s="396" t="s">
        <v>3439</v>
      </c>
      <c r="C24" s="397"/>
      <c r="D24" s="5"/>
      <c r="E24" s="5"/>
      <c r="F24" s="5"/>
      <c r="G24" s="5"/>
      <c r="H24" s="5"/>
      <c r="I24" s="5"/>
      <c r="J24" s="5"/>
      <c r="K24" s="5"/>
      <c r="L24" s="5"/>
      <c r="M24" s="5"/>
      <c r="N24" s="5"/>
      <c r="O24" s="5"/>
      <c r="P24" s="5"/>
    </row>
    <row r="25" spans="1:16" ht="30" hidden="1" customHeight="1" x14ac:dyDescent="0.2">
      <c r="A25" s="223" t="s">
        <v>3440</v>
      </c>
      <c r="B25" s="396" t="s">
        <v>3441</v>
      </c>
      <c r="C25" s="397"/>
      <c r="D25" s="5"/>
      <c r="E25" s="5"/>
      <c r="F25" s="5"/>
      <c r="G25" s="5"/>
      <c r="H25" s="5"/>
      <c r="I25" s="5"/>
      <c r="J25" s="5"/>
      <c r="K25" s="5"/>
      <c r="L25" s="5"/>
      <c r="M25" s="5"/>
      <c r="N25" s="5"/>
      <c r="O25" s="5"/>
      <c r="P25" s="5"/>
    </row>
    <row r="26" spans="1:16" ht="30" hidden="1" customHeight="1" x14ac:dyDescent="0.2">
      <c r="A26" s="223" t="s">
        <v>3442</v>
      </c>
      <c r="B26" s="396" t="s">
        <v>3443</v>
      </c>
      <c r="C26" s="397"/>
      <c r="D26" s="5"/>
      <c r="E26" s="5"/>
      <c r="F26" s="5"/>
      <c r="G26" s="5"/>
      <c r="H26" s="5"/>
      <c r="I26" s="5"/>
      <c r="J26" s="5"/>
      <c r="K26" s="5"/>
      <c r="L26" s="5"/>
      <c r="M26" s="5"/>
      <c r="N26" s="5"/>
      <c r="O26" s="5"/>
      <c r="P26" s="5"/>
    </row>
    <row r="27" spans="1:16" ht="70.5" hidden="1" customHeight="1" x14ac:dyDescent="0.2">
      <c r="A27" s="223" t="s">
        <v>3444</v>
      </c>
      <c r="B27" s="396" t="s">
        <v>3445</v>
      </c>
      <c r="C27" s="397"/>
      <c r="D27" s="5"/>
      <c r="E27" s="5"/>
      <c r="F27" s="5"/>
      <c r="G27" s="5"/>
      <c r="H27" s="5"/>
      <c r="I27" s="5"/>
      <c r="J27" s="5"/>
      <c r="K27" s="5"/>
      <c r="L27" s="5"/>
      <c r="M27" s="5"/>
      <c r="N27" s="5"/>
      <c r="O27" s="5"/>
      <c r="P27" s="5"/>
    </row>
    <row r="28" spans="1:16" ht="48" hidden="1" customHeight="1" x14ac:dyDescent="0.2">
      <c r="A28" s="223" t="s">
        <v>3446</v>
      </c>
      <c r="B28" s="396" t="s">
        <v>3447</v>
      </c>
      <c r="C28" s="397"/>
      <c r="D28" s="5"/>
      <c r="E28" s="5"/>
      <c r="F28" s="5"/>
      <c r="G28" s="5"/>
      <c r="H28" s="5"/>
      <c r="I28" s="5"/>
      <c r="J28" s="5"/>
      <c r="K28" s="5"/>
      <c r="L28" s="5"/>
      <c r="M28" s="5"/>
      <c r="N28" s="5"/>
      <c r="O28" s="5"/>
      <c r="P28" s="5"/>
    </row>
    <row r="29" spans="1:16" ht="100.5" hidden="1" customHeight="1" x14ac:dyDescent="0.2">
      <c r="A29" s="223" t="s">
        <v>3448</v>
      </c>
      <c r="B29" s="396" t="s">
        <v>3449</v>
      </c>
      <c r="C29" s="397"/>
      <c r="D29" s="5"/>
      <c r="E29" s="5"/>
      <c r="F29" s="5"/>
      <c r="G29" s="5"/>
      <c r="H29" s="5"/>
      <c r="I29" s="5"/>
      <c r="J29" s="5"/>
      <c r="K29" s="5"/>
      <c r="L29" s="5"/>
      <c r="M29" s="5"/>
      <c r="N29" s="5"/>
      <c r="O29" s="5"/>
      <c r="P29" s="5"/>
    </row>
    <row r="30" spans="1:16" ht="45" hidden="1" customHeight="1" x14ac:dyDescent="0.2">
      <c r="A30" s="223" t="s">
        <v>3450</v>
      </c>
      <c r="B30" s="396" t="s">
        <v>3451</v>
      </c>
      <c r="C30" s="397"/>
      <c r="D30" s="5"/>
      <c r="E30" s="5"/>
      <c r="F30" s="5"/>
      <c r="G30" s="5"/>
      <c r="H30" s="5"/>
      <c r="I30" s="5"/>
      <c r="J30" s="5"/>
      <c r="K30" s="5"/>
      <c r="L30" s="5"/>
      <c r="M30" s="5"/>
      <c r="N30" s="5"/>
      <c r="O30" s="5"/>
      <c r="P30" s="5"/>
    </row>
    <row r="31" spans="1:16" ht="45" hidden="1" customHeight="1" x14ac:dyDescent="0.2">
      <c r="A31" s="223" t="s">
        <v>3452</v>
      </c>
      <c r="B31" s="396" t="s">
        <v>3453</v>
      </c>
      <c r="C31" s="397"/>
      <c r="D31" s="5"/>
      <c r="E31" s="5"/>
      <c r="F31" s="5"/>
      <c r="G31" s="5"/>
      <c r="H31" s="5"/>
      <c r="I31" s="5"/>
      <c r="J31" s="5"/>
      <c r="K31" s="5"/>
      <c r="L31" s="5"/>
      <c r="M31" s="5"/>
      <c r="N31" s="5"/>
      <c r="O31" s="5"/>
      <c r="P31" s="5"/>
    </row>
    <row r="32" spans="1:16" ht="45" hidden="1" customHeight="1" x14ac:dyDescent="0.2">
      <c r="A32" s="223" t="s">
        <v>3454</v>
      </c>
      <c r="B32" s="396" t="s">
        <v>3455</v>
      </c>
      <c r="C32" s="397"/>
      <c r="D32" s="5"/>
      <c r="E32" s="5"/>
      <c r="F32" s="5"/>
      <c r="G32" s="5"/>
      <c r="H32" s="5"/>
      <c r="I32" s="5"/>
      <c r="J32" s="5"/>
      <c r="K32" s="5"/>
      <c r="L32" s="5"/>
      <c r="M32" s="5"/>
      <c r="N32" s="5"/>
      <c r="O32" s="5"/>
      <c r="P32" s="5"/>
    </row>
    <row r="33" spans="1:16" ht="72" hidden="1" customHeight="1" x14ac:dyDescent="0.2">
      <c r="A33" s="223" t="s">
        <v>3456</v>
      </c>
      <c r="B33" s="396" t="s">
        <v>3457</v>
      </c>
      <c r="C33" s="397"/>
      <c r="D33" s="5"/>
      <c r="E33" s="5"/>
      <c r="F33" s="5"/>
      <c r="G33" s="5"/>
      <c r="H33" s="5"/>
      <c r="I33" s="5"/>
      <c r="J33" s="5"/>
      <c r="K33" s="5"/>
      <c r="L33" s="5"/>
      <c r="M33" s="5"/>
      <c r="N33" s="5"/>
      <c r="O33" s="5"/>
      <c r="P33" s="5"/>
    </row>
    <row r="34" spans="1:16" ht="79.5" hidden="1" customHeight="1" x14ac:dyDescent="0.2">
      <c r="A34" s="223" t="s">
        <v>3458</v>
      </c>
      <c r="B34" s="396" t="s">
        <v>3459</v>
      </c>
      <c r="C34" s="397"/>
      <c r="D34" s="5"/>
      <c r="E34" s="5"/>
      <c r="F34" s="5"/>
      <c r="G34" s="5"/>
      <c r="H34" s="5"/>
      <c r="I34" s="5"/>
      <c r="J34" s="5"/>
      <c r="K34" s="5"/>
      <c r="L34" s="5"/>
      <c r="M34" s="5"/>
      <c r="N34" s="5"/>
      <c r="O34" s="5"/>
      <c r="P34" s="5"/>
    </row>
    <row r="35" spans="1:16" ht="70.5" hidden="1" customHeight="1" x14ac:dyDescent="0.2">
      <c r="A35" s="223" t="s">
        <v>3460</v>
      </c>
      <c r="B35" s="396" t="s">
        <v>3461</v>
      </c>
      <c r="C35" s="397"/>
      <c r="D35" s="5"/>
      <c r="E35" s="5"/>
      <c r="F35" s="5"/>
      <c r="G35" s="5"/>
      <c r="H35" s="5"/>
      <c r="I35" s="5"/>
      <c r="J35" s="5"/>
      <c r="K35" s="5"/>
      <c r="L35" s="5"/>
      <c r="M35" s="5"/>
      <c r="N35" s="5"/>
      <c r="O35" s="5"/>
      <c r="P35" s="5"/>
    </row>
    <row r="36" spans="1:16" ht="45.75" hidden="1" customHeight="1" x14ac:dyDescent="0.2">
      <c r="A36" s="223" t="s">
        <v>3462</v>
      </c>
      <c r="B36" s="396" t="s">
        <v>3463</v>
      </c>
      <c r="C36" s="397"/>
      <c r="D36" s="5"/>
      <c r="E36" s="5"/>
      <c r="F36" s="5"/>
      <c r="G36" s="5"/>
      <c r="H36" s="5"/>
      <c r="I36" s="5"/>
      <c r="J36" s="5"/>
      <c r="K36" s="5"/>
      <c r="L36" s="5"/>
      <c r="M36" s="5"/>
      <c r="N36" s="5"/>
      <c r="O36" s="5"/>
      <c r="P36" s="5"/>
    </row>
    <row r="37" spans="1:16" ht="54.75" hidden="1" customHeight="1" x14ac:dyDescent="0.2">
      <c r="A37" s="223" t="s">
        <v>3464</v>
      </c>
      <c r="B37" s="396" t="s">
        <v>3465</v>
      </c>
      <c r="C37" s="397"/>
      <c r="D37" s="5"/>
      <c r="E37" s="5"/>
      <c r="F37" s="5"/>
      <c r="G37" s="5"/>
      <c r="H37" s="5"/>
      <c r="I37" s="5"/>
      <c r="J37" s="5"/>
      <c r="K37" s="5"/>
      <c r="L37" s="5"/>
      <c r="M37" s="5"/>
      <c r="N37" s="5"/>
      <c r="O37" s="5"/>
      <c r="P37" s="5"/>
    </row>
    <row r="38" spans="1:16" ht="37.5" hidden="1" customHeight="1" x14ac:dyDescent="0.2">
      <c r="A38" s="223" t="s">
        <v>3466</v>
      </c>
      <c r="B38" s="396" t="s">
        <v>3467</v>
      </c>
      <c r="C38" s="397"/>
      <c r="D38" s="5"/>
      <c r="E38" s="5"/>
      <c r="F38" s="5"/>
      <c r="G38" s="5"/>
      <c r="H38" s="5"/>
      <c r="I38" s="5"/>
      <c r="J38" s="5"/>
      <c r="K38" s="5"/>
      <c r="L38" s="5"/>
      <c r="M38" s="5"/>
      <c r="N38" s="5"/>
      <c r="O38" s="5"/>
      <c r="P38" s="5"/>
    </row>
    <row r="39" spans="1:16" ht="61.5" hidden="1" customHeight="1" x14ac:dyDescent="0.2">
      <c r="A39" s="223" t="s">
        <v>3468</v>
      </c>
      <c r="B39" s="396" t="s">
        <v>3469</v>
      </c>
      <c r="C39" s="397"/>
      <c r="D39" s="5"/>
      <c r="E39" s="5"/>
      <c r="F39" s="5"/>
      <c r="G39" s="5"/>
      <c r="H39" s="5"/>
      <c r="I39" s="5"/>
      <c r="J39" s="5"/>
      <c r="K39" s="5"/>
      <c r="L39" s="5"/>
      <c r="M39" s="5"/>
      <c r="N39" s="5"/>
      <c r="O39" s="5"/>
      <c r="P39" s="5"/>
    </row>
    <row r="40" spans="1:16" ht="53.25" hidden="1" customHeight="1" x14ac:dyDescent="0.2">
      <c r="A40" s="223" t="s">
        <v>3470</v>
      </c>
      <c r="B40" s="396" t="s">
        <v>3471</v>
      </c>
      <c r="C40" s="397"/>
      <c r="D40" s="5"/>
      <c r="E40" s="5"/>
      <c r="F40" s="5"/>
      <c r="G40" s="5"/>
      <c r="H40" s="5"/>
      <c r="I40" s="5"/>
      <c r="J40" s="5"/>
      <c r="K40" s="5"/>
      <c r="L40" s="5"/>
      <c r="M40" s="5"/>
      <c r="N40" s="5"/>
      <c r="O40" s="5"/>
      <c r="P40" s="5"/>
    </row>
    <row r="41" spans="1:16" ht="73.5" hidden="1" customHeight="1" x14ac:dyDescent="0.2">
      <c r="A41" s="223" t="s">
        <v>3472</v>
      </c>
      <c r="B41" s="396" t="s">
        <v>3473</v>
      </c>
      <c r="C41" s="397"/>
      <c r="D41" s="5"/>
      <c r="E41" s="5"/>
      <c r="F41" s="5"/>
      <c r="G41" s="5"/>
      <c r="H41" s="5"/>
      <c r="I41" s="5"/>
      <c r="J41" s="5"/>
      <c r="K41" s="5"/>
      <c r="L41" s="5"/>
      <c r="M41" s="5"/>
      <c r="N41" s="5"/>
      <c r="O41" s="5"/>
      <c r="P41" s="5"/>
    </row>
    <row r="42" spans="1:16" ht="57.75" hidden="1" customHeight="1" x14ac:dyDescent="0.2">
      <c r="A42" s="223" t="s">
        <v>3474</v>
      </c>
      <c r="B42" s="396" t="s">
        <v>3475</v>
      </c>
      <c r="C42" s="397"/>
      <c r="D42" s="5"/>
      <c r="E42" s="5"/>
      <c r="F42" s="5"/>
      <c r="G42" s="5"/>
      <c r="H42" s="5"/>
      <c r="I42" s="5"/>
      <c r="J42" s="5"/>
      <c r="K42" s="5"/>
      <c r="L42" s="5"/>
      <c r="M42" s="5"/>
      <c r="N42" s="5"/>
      <c r="O42" s="5"/>
      <c r="P42" s="5"/>
    </row>
    <row r="43" spans="1:16" ht="84" hidden="1" customHeight="1" x14ac:dyDescent="0.2">
      <c r="A43" s="223" t="s">
        <v>3476</v>
      </c>
      <c r="B43" s="396" t="s">
        <v>3477</v>
      </c>
      <c r="C43" s="397"/>
      <c r="D43" s="5"/>
      <c r="E43" s="5"/>
      <c r="F43" s="5"/>
      <c r="G43" s="5"/>
      <c r="H43" s="5"/>
      <c r="I43" s="5"/>
      <c r="J43" s="5"/>
      <c r="K43" s="5"/>
      <c r="L43" s="5"/>
      <c r="M43" s="5"/>
      <c r="N43" s="5"/>
      <c r="O43" s="5"/>
      <c r="P43" s="5"/>
    </row>
    <row r="44" spans="1:16" ht="48" hidden="1" customHeight="1" x14ac:dyDescent="0.2">
      <c r="A44" s="223" t="s">
        <v>3478</v>
      </c>
      <c r="B44" s="396" t="s">
        <v>3479</v>
      </c>
      <c r="C44" s="397"/>
      <c r="D44" s="5"/>
      <c r="E44" s="5"/>
      <c r="F44" s="5"/>
      <c r="G44" s="5"/>
      <c r="H44" s="5"/>
      <c r="I44" s="5"/>
      <c r="J44" s="5"/>
      <c r="K44" s="5"/>
      <c r="L44" s="5"/>
      <c r="M44" s="5"/>
      <c r="N44" s="5"/>
      <c r="O44" s="5"/>
      <c r="P44" s="5"/>
    </row>
    <row r="45" spans="1:16" ht="57" hidden="1" customHeight="1" x14ac:dyDescent="0.2">
      <c r="A45" s="223" t="s">
        <v>3480</v>
      </c>
      <c r="B45" s="396" t="s">
        <v>3481</v>
      </c>
      <c r="C45" s="397"/>
      <c r="D45" s="5"/>
      <c r="E45" s="5"/>
      <c r="F45" s="5"/>
      <c r="G45" s="5"/>
      <c r="H45" s="5"/>
      <c r="I45" s="5"/>
      <c r="J45" s="5"/>
      <c r="K45" s="5"/>
      <c r="L45" s="5"/>
      <c r="M45" s="5"/>
      <c r="N45" s="5"/>
      <c r="O45" s="5"/>
      <c r="P45" s="5"/>
    </row>
    <row r="46" spans="1:16" ht="73.5" hidden="1" customHeight="1" x14ac:dyDescent="0.2">
      <c r="A46" s="223" t="s">
        <v>3482</v>
      </c>
      <c r="B46" s="407" t="s">
        <v>3483</v>
      </c>
      <c r="C46" s="397"/>
      <c r="D46" s="5"/>
      <c r="E46" s="5"/>
      <c r="F46" s="5"/>
      <c r="G46" s="5"/>
      <c r="H46" s="5"/>
      <c r="I46" s="5"/>
      <c r="J46" s="5"/>
      <c r="K46" s="5"/>
      <c r="L46" s="5"/>
      <c r="M46" s="5"/>
      <c r="N46" s="5"/>
      <c r="O46" s="5"/>
      <c r="P46" s="5"/>
    </row>
    <row r="47" spans="1:16" ht="66" hidden="1" customHeight="1" x14ac:dyDescent="0.2">
      <c r="A47" s="39" t="s">
        <v>3484</v>
      </c>
      <c r="B47" s="408" t="s">
        <v>3485</v>
      </c>
      <c r="C47" s="408"/>
      <c r="D47" s="5"/>
      <c r="E47" s="5"/>
      <c r="F47" s="5"/>
      <c r="G47" s="5"/>
      <c r="H47" s="5"/>
      <c r="I47" s="5"/>
      <c r="J47" s="5"/>
      <c r="K47" s="5"/>
      <c r="L47" s="5"/>
      <c r="M47" s="5"/>
      <c r="N47" s="5"/>
      <c r="O47" s="5"/>
      <c r="P47" s="5"/>
    </row>
    <row r="48" spans="1:16" ht="123.75" customHeight="1" x14ac:dyDescent="0.2">
      <c r="A48" s="202" t="s">
        <v>3486</v>
      </c>
      <c r="B48" s="406" t="s">
        <v>3487</v>
      </c>
      <c r="C48" s="405"/>
      <c r="D48" s="5"/>
      <c r="E48" s="5"/>
      <c r="F48" s="5"/>
      <c r="G48" s="5"/>
      <c r="H48" s="5"/>
      <c r="I48" s="5"/>
      <c r="J48" s="5"/>
      <c r="K48" s="5"/>
      <c r="L48" s="5"/>
      <c r="M48" s="5"/>
      <c r="N48" s="5"/>
      <c r="O48" s="5"/>
      <c r="P48" s="5"/>
    </row>
    <row r="49" spans="1:16" ht="34.5" customHeight="1" x14ac:dyDescent="0.2">
      <c r="A49" s="202" t="s">
        <v>3488</v>
      </c>
      <c r="B49" s="404" t="s">
        <v>3489</v>
      </c>
      <c r="C49" s="405"/>
      <c r="D49" s="5"/>
      <c r="E49" s="5"/>
      <c r="F49" s="5"/>
      <c r="G49" s="5"/>
      <c r="H49" s="5"/>
      <c r="I49" s="5"/>
      <c r="J49" s="5"/>
      <c r="K49" s="5"/>
      <c r="L49" s="5"/>
      <c r="M49" s="5"/>
      <c r="N49" s="5"/>
      <c r="O49" s="5"/>
      <c r="P49" s="5"/>
    </row>
    <row r="50" spans="1:16" ht="34.5" customHeight="1" x14ac:dyDescent="0.2">
      <c r="A50" s="202" t="s">
        <v>3490</v>
      </c>
      <c r="B50" s="404" t="s">
        <v>3491</v>
      </c>
      <c r="C50" s="405"/>
      <c r="D50" s="5"/>
      <c r="E50" s="5"/>
      <c r="F50" s="5"/>
      <c r="G50" s="5"/>
      <c r="H50" s="5"/>
      <c r="I50" s="5"/>
      <c r="J50" s="5"/>
      <c r="K50" s="5"/>
      <c r="L50" s="5"/>
      <c r="M50" s="5"/>
      <c r="N50" s="5"/>
      <c r="O50" s="5"/>
      <c r="P50" s="5"/>
    </row>
    <row r="51" spans="1:16" ht="31.5" customHeight="1" x14ac:dyDescent="0.2">
      <c r="A51" s="224" t="s">
        <v>3492</v>
      </c>
      <c r="B51" s="396" t="s">
        <v>3493</v>
      </c>
      <c r="C51" s="397"/>
      <c r="D51" s="5"/>
      <c r="E51" s="5"/>
      <c r="F51" s="5"/>
      <c r="G51" s="5"/>
      <c r="H51" s="5"/>
      <c r="I51" s="5"/>
      <c r="J51" s="5"/>
      <c r="K51" s="5"/>
      <c r="L51" s="5"/>
      <c r="M51" s="5"/>
      <c r="N51" s="5"/>
      <c r="O51" s="5"/>
      <c r="P51" s="5"/>
    </row>
    <row r="52" spans="1:16" ht="31.5" customHeight="1" x14ac:dyDescent="0.2">
      <c r="A52" s="224" t="s">
        <v>3494</v>
      </c>
      <c r="B52" s="396" t="s">
        <v>3495</v>
      </c>
      <c r="C52" s="397"/>
      <c r="D52" s="5"/>
      <c r="E52" s="5"/>
      <c r="F52" s="5"/>
      <c r="G52" s="5"/>
      <c r="H52" s="5"/>
      <c r="I52" s="5"/>
      <c r="J52" s="5"/>
      <c r="K52" s="5"/>
      <c r="L52" s="5"/>
      <c r="M52" s="5"/>
      <c r="N52" s="5"/>
      <c r="O52" s="5"/>
      <c r="P52" s="5"/>
    </row>
    <row r="53" spans="1:16" ht="31.5" customHeight="1" x14ac:dyDescent="0.2">
      <c r="A53" s="224" t="s">
        <v>3496</v>
      </c>
      <c r="B53" s="409" t="s">
        <v>3497</v>
      </c>
      <c r="C53" s="410"/>
      <c r="D53" s="5"/>
      <c r="E53" s="5"/>
      <c r="F53" s="5"/>
      <c r="G53" s="5"/>
      <c r="H53" s="5"/>
      <c r="I53" s="5"/>
      <c r="J53" s="5"/>
      <c r="K53" s="5"/>
      <c r="L53" s="5"/>
      <c r="M53" s="5"/>
      <c r="N53" s="5"/>
      <c r="O53" s="5"/>
      <c r="P53" s="5"/>
    </row>
    <row r="54" spans="1:16" ht="31.5" customHeight="1" x14ac:dyDescent="0.2">
      <c r="A54" s="224" t="s">
        <v>3498</v>
      </c>
      <c r="B54" s="409" t="s">
        <v>3499</v>
      </c>
      <c r="C54" s="410"/>
      <c r="D54" s="5"/>
      <c r="E54" s="5"/>
      <c r="F54" s="5"/>
      <c r="G54" s="5"/>
      <c r="H54" s="5"/>
      <c r="I54" s="5"/>
      <c r="J54" s="5"/>
      <c r="K54" s="5"/>
      <c r="L54" s="5"/>
      <c r="M54" s="5"/>
      <c r="N54" s="5"/>
      <c r="O54" s="5"/>
      <c r="P54" s="5"/>
    </row>
    <row r="55" spans="1:16" ht="54.6" customHeight="1" x14ac:dyDescent="0.2">
      <c r="A55" s="224" t="s">
        <v>3500</v>
      </c>
      <c r="B55" s="409" t="s">
        <v>3501</v>
      </c>
      <c r="C55" s="410"/>
      <c r="D55" s="5"/>
      <c r="E55" s="5"/>
      <c r="F55" s="5"/>
      <c r="G55" s="5"/>
      <c r="H55" s="5"/>
      <c r="I55" s="5"/>
      <c r="J55" s="5"/>
      <c r="K55" s="5"/>
      <c r="L55" s="5"/>
      <c r="M55" s="5"/>
      <c r="N55" s="5"/>
      <c r="O55" s="5"/>
      <c r="P55" s="5"/>
    </row>
    <row r="56" spans="1:16" ht="54.6" customHeight="1" x14ac:dyDescent="0.2">
      <c r="A56" s="224" t="s">
        <v>3502</v>
      </c>
      <c r="B56" s="409" t="s">
        <v>3503</v>
      </c>
      <c r="C56" s="410"/>
      <c r="D56" s="5"/>
      <c r="E56" s="5"/>
      <c r="F56" s="5"/>
      <c r="G56" s="5"/>
      <c r="H56" s="5"/>
      <c r="I56" s="5"/>
      <c r="J56" s="5"/>
      <c r="K56" s="5"/>
      <c r="L56" s="5"/>
      <c r="M56" s="5"/>
      <c r="N56" s="5"/>
      <c r="O56" s="5"/>
      <c r="P56" s="5"/>
    </row>
    <row r="57" spans="1:16" ht="54" customHeight="1" x14ac:dyDescent="0.2">
      <c r="A57" s="224" t="s">
        <v>3504</v>
      </c>
      <c r="B57" s="409" t="s">
        <v>3505</v>
      </c>
      <c r="C57" s="410"/>
      <c r="D57" s="5"/>
      <c r="E57" s="5"/>
      <c r="F57" s="5"/>
      <c r="G57" s="5"/>
      <c r="H57" s="5"/>
      <c r="I57" s="5"/>
      <c r="J57" s="5"/>
      <c r="K57" s="5"/>
      <c r="L57" s="5"/>
      <c r="M57" s="5"/>
      <c r="N57" s="5"/>
      <c r="O57" s="5"/>
      <c r="P57" s="5"/>
    </row>
    <row r="58" spans="1:16" ht="31.15" customHeight="1" x14ac:dyDescent="0.2">
      <c r="A58" s="270" t="s">
        <v>3506</v>
      </c>
      <c r="B58" s="402" t="s">
        <v>3507</v>
      </c>
      <c r="C58" s="403"/>
      <c r="D58" s="5"/>
      <c r="E58" s="5"/>
      <c r="F58" s="5"/>
      <c r="G58" s="5"/>
      <c r="H58" s="5"/>
      <c r="I58" s="5"/>
      <c r="J58" s="5"/>
      <c r="K58" s="5"/>
      <c r="L58" s="5"/>
      <c r="M58" s="5"/>
      <c r="N58" s="5"/>
      <c r="O58" s="5"/>
      <c r="P58" s="5"/>
    </row>
    <row r="59" spans="1:16" ht="46.5" customHeight="1" x14ac:dyDescent="0.2">
      <c r="A59" s="302" t="s">
        <v>3508</v>
      </c>
      <c r="B59" s="394" t="s">
        <v>3509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18354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1241253.29</v>
      </c>
      <c r="I17" s="275">
        <f>'PR-RAS'!E6</f>
        <v>1394873.3800000001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1234092.74</v>
      </c>
      <c r="I18" s="275">
        <f>'PR-RAS'!E152</f>
        <v>1388232.4800000002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26628.25</v>
      </c>
      <c r="I19" s="275">
        <f>'PR-RAS'!E649</f>
        <v>28487.59999999986</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1995290.2899999998</v>
      </c>
      <c r="I22" s="275">
        <f>BILANCA!E7</f>
        <v>1996006.5899999999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115976.58</v>
      </c>
      <c r="I23" s="275">
        <f>BILANCA!E69</f>
        <v>167501.44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108337.23000000001</v>
      </c>
      <c r="I24" s="275">
        <f>BILANCA!E177</f>
        <v>140239.09999999998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2002929.64</v>
      </c>
      <c r="I25" s="275">
        <f>BILANCA!E251</f>
        <v>2023268.9300000002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1238795.79</v>
      </c>
      <c r="I30" s="275">
        <f>'RAS-funkcijski'!E114</f>
        <v>1393014.03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1238795.79</v>
      </c>
      <c r="I31" s="275">
        <f>'RAS-funkcijski'!E141</f>
        <v>1393014.03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108337.23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140239.09999999986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140239.1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5" zoomScaleNormal="100" workbookViewId="0">
      <selection activeCell="E78" sqref="E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1241253.29</v>
      </c>
      <c r="E6" s="60">
        <f>E7+E43+E49+E82+E106+E125+E134+E140</f>
        <v>1394873.3800000001</v>
      </c>
      <c r="F6" s="45">
        <f t="shared" ref="F6:F132" si="0">IF(D6&lt;&gt;0,IF(E6/D6&gt;=100,"&gt;&gt;100",E6/D6*100),"-")</f>
        <v>112.37620808239713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1089160.1900000002</v>
      </c>
      <c r="E49" s="60">
        <f>E50+E53+E58+E61+E64+E68+E71+E74+E77</f>
        <v>1211547.45</v>
      </c>
      <c r="F49" s="45">
        <f t="shared" si="0"/>
        <v>111.23684662033047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1332.35</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1332.35</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1071544.04</v>
      </c>
      <c r="E68" s="60">
        <f t="shared" si="11"/>
        <v>1197650.3899999999</v>
      </c>
      <c r="F68" s="45">
        <f t="shared" si="0"/>
        <v>111.76865768391562</v>
      </c>
    </row>
    <row r="69" spans="1:6" ht="12.75" customHeight="1" x14ac:dyDescent="0.2">
      <c r="A69" s="63" t="s">
        <v>141</v>
      </c>
      <c r="B69" s="64" t="s">
        <v>142</v>
      </c>
      <c r="C69" s="247" t="s">
        <v>141</v>
      </c>
      <c r="D69" s="194">
        <v>1070641.25</v>
      </c>
      <c r="E69" s="194">
        <v>1197650.3899999999</v>
      </c>
      <c r="F69" s="45">
        <f t="shared" si="0"/>
        <v>111.86290365703731</v>
      </c>
    </row>
    <row r="70" spans="1:6" ht="24" x14ac:dyDescent="0.2">
      <c r="A70" s="63" t="s">
        <v>143</v>
      </c>
      <c r="B70" s="64" t="s">
        <v>144</v>
      </c>
      <c r="C70" s="247" t="s">
        <v>143</v>
      </c>
      <c r="D70" s="194">
        <v>902.79</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8322.6</v>
      </c>
      <c r="E74" s="60">
        <f t="shared" si="13"/>
        <v>2067</v>
      </c>
      <c r="F74" s="45">
        <f t="shared" si="0"/>
        <v>24.835988753514528</v>
      </c>
    </row>
    <row r="75" spans="1:6" ht="12.75" customHeight="1" x14ac:dyDescent="0.2">
      <c r="A75" s="63" t="s">
        <v>153</v>
      </c>
      <c r="B75" s="65" t="s">
        <v>154</v>
      </c>
      <c r="C75" s="247" t="s">
        <v>153</v>
      </c>
      <c r="D75" s="194">
        <v>8322.6</v>
      </c>
      <c r="E75" s="194">
        <v>2067</v>
      </c>
      <c r="F75" s="45">
        <f t="shared" si="0"/>
        <v>24.835988753514528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7961.2000000000007</v>
      </c>
      <c r="E77" s="60">
        <f t="shared" si="14"/>
        <v>11830.06</v>
      </c>
      <c r="F77" s="45">
        <f t="shared" si="0"/>
        <v>148.59644274732452</v>
      </c>
    </row>
    <row r="78" spans="1:6" ht="12.75" customHeight="1" x14ac:dyDescent="0.2">
      <c r="A78" s="63">
        <v>6391</v>
      </c>
      <c r="B78" s="64" t="s">
        <v>159</v>
      </c>
      <c r="C78" s="247" t="s">
        <v>160</v>
      </c>
      <c r="D78" s="194">
        <v>1194.18</v>
      </c>
      <c r="E78" s="194">
        <v>1774.41</v>
      </c>
      <c r="F78" s="45">
        <f t="shared" si="0"/>
        <v>148.58815253981811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6767.02</v>
      </c>
      <c r="E80" s="194">
        <v>10055.65</v>
      </c>
      <c r="F80" s="45">
        <f t="shared" si="0"/>
        <v>148.59790572511974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0.06</v>
      </c>
      <c r="E82" s="60">
        <f t="shared" si="15"/>
        <v>0.28000000000000003</v>
      </c>
      <c r="F82" s="45">
        <f t="shared" si="0"/>
        <v>466.66666666666669</v>
      </c>
    </row>
    <row r="83" spans="1:6" ht="12.75" customHeight="1" x14ac:dyDescent="0.2">
      <c r="A83" s="63">
        <v>641</v>
      </c>
      <c r="B83" s="64" t="s">
        <v>169</v>
      </c>
      <c r="C83" s="247" t="s">
        <v>170</v>
      </c>
      <c r="D83" s="60">
        <f t="shared" ref="D83:E83" si="16">SUM(D84:D90)</f>
        <v>0.06</v>
      </c>
      <c r="E83" s="60">
        <f t="shared" si="16"/>
        <v>0.28000000000000003</v>
      </c>
      <c r="F83" s="45">
        <f t="shared" si="0"/>
        <v>466.66666666666669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0.06</v>
      </c>
      <c r="E85" s="194">
        <v>0.28000000000000003</v>
      </c>
      <c r="F85" s="45">
        <f t="shared" si="0"/>
        <v>466.66666666666669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10425.91</v>
      </c>
      <c r="E106" s="60">
        <f>E107+E112+E120+E124</f>
        <v>10031.799999999999</v>
      </c>
      <c r="F106" s="45">
        <f t="shared" si="0"/>
        <v>96.219898311034711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10425.91</v>
      </c>
      <c r="E112" s="60">
        <f t="shared" si="20"/>
        <v>10031.799999999999</v>
      </c>
      <c r="F112" s="45">
        <f t="shared" si="0"/>
        <v>96.219898311034711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10425.91</v>
      </c>
      <c r="E117" s="194">
        <v>10031.799999999999</v>
      </c>
      <c r="F117" s="45">
        <f t="shared" si="0"/>
        <v>96.219898311034711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5852.9</v>
      </c>
      <c r="E125" s="60">
        <f t="shared" si="22"/>
        <v>8599.35</v>
      </c>
      <c r="F125" s="45">
        <f t="shared" si="0"/>
        <v>146.92460147960841</v>
      </c>
    </row>
    <row r="126" spans="1:6" ht="12.75" customHeight="1" x14ac:dyDescent="0.2">
      <c r="A126" s="63">
        <v>661</v>
      </c>
      <c r="B126" s="65" t="s">
        <v>255</v>
      </c>
      <c r="C126" s="247" t="s">
        <v>256</v>
      </c>
      <c r="D126" s="60">
        <f t="shared" ref="D126:E126" si="23">SUM(D127:D128)</f>
        <v>2302.9</v>
      </c>
      <c r="E126" s="60">
        <f t="shared" si="23"/>
        <v>1657.35</v>
      </c>
      <c r="F126" s="45">
        <f t="shared" si="0"/>
        <v>71.967953449997822</v>
      </c>
    </row>
    <row r="127" spans="1:6" ht="12.75" customHeight="1" x14ac:dyDescent="0.2">
      <c r="A127" s="63">
        <v>6614</v>
      </c>
      <c r="B127" s="65" t="s">
        <v>257</v>
      </c>
      <c r="C127" s="247" t="s">
        <v>258</v>
      </c>
      <c r="D127" s="194">
        <v>2302.9</v>
      </c>
      <c r="E127" s="194">
        <v>1657.35</v>
      </c>
      <c r="F127" s="45">
        <f t="shared" si="0"/>
        <v>71.967953449997822</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3550</v>
      </c>
      <c r="E129" s="60">
        <f t="shared" si="24"/>
        <v>6942</v>
      </c>
      <c r="F129" s="45">
        <f t="shared" si="0"/>
        <v>195.54929577464787</v>
      </c>
    </row>
    <row r="130" spans="1:6" ht="12.75" customHeight="1" x14ac:dyDescent="0.2">
      <c r="A130" s="63">
        <v>6631</v>
      </c>
      <c r="B130" s="65" t="s">
        <v>263</v>
      </c>
      <c r="C130" s="247" t="s">
        <v>264</v>
      </c>
      <c r="D130" s="194">
        <v>3550</v>
      </c>
      <c r="E130" s="194">
        <v>6942</v>
      </c>
      <c r="F130" s="45">
        <f t="shared" si="0"/>
        <v>195.54929577464787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135814.23000000001</v>
      </c>
      <c r="E134" s="60">
        <f t="shared" si="25"/>
        <v>164694.5</v>
      </c>
      <c r="F134" s="45">
        <f t="shared" ref="F134:F229" si="26">IF(D134&lt;&gt;0,IF(E134/D134&gt;=100,"&gt;&gt;100",E134/D134*100),"-")</f>
        <v>121.26453906928603</v>
      </c>
    </row>
    <row r="135" spans="1:6" ht="24" x14ac:dyDescent="0.2">
      <c r="A135" s="63">
        <v>671</v>
      </c>
      <c r="B135" s="182" t="s">
        <v>273</v>
      </c>
      <c r="C135" s="247" t="s">
        <v>274</v>
      </c>
      <c r="D135" s="60">
        <f t="shared" ref="D135:E135" si="27">SUM(D136:D138)</f>
        <v>135814.23000000001</v>
      </c>
      <c r="E135" s="60">
        <f t="shared" si="27"/>
        <v>164694.5</v>
      </c>
      <c r="F135" s="45">
        <f t="shared" si="26"/>
        <v>121.26453906928603</v>
      </c>
    </row>
    <row r="136" spans="1:6" ht="12.75" customHeight="1" x14ac:dyDescent="0.2">
      <c r="A136" s="63">
        <v>6711</v>
      </c>
      <c r="B136" s="65" t="s">
        <v>275</v>
      </c>
      <c r="C136" s="247" t="s">
        <v>276</v>
      </c>
      <c r="D136" s="194">
        <v>135814.23000000001</v>
      </c>
      <c r="E136" s="194">
        <v>164694.5</v>
      </c>
      <c r="F136" s="45">
        <f t="shared" si="26"/>
        <v>121.26453906928603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1234092.74</v>
      </c>
      <c r="E152" s="60">
        <f>E153+E164+E202+E221+E230+E262+E273</f>
        <v>1388232.4800000002</v>
      </c>
      <c r="F152" s="45">
        <f t="shared" si="26"/>
        <v>112.49012614724565</v>
      </c>
    </row>
    <row r="153" spans="1:6" ht="12.75" customHeight="1" x14ac:dyDescent="0.2">
      <c r="A153" s="63">
        <v>31</v>
      </c>
      <c r="B153" s="64" t="s">
        <v>308</v>
      </c>
      <c r="C153" s="247" t="s">
        <v>3</v>
      </c>
      <c r="D153" s="60">
        <f t="shared" ref="D153:E153" si="30">D154+D159+D160</f>
        <v>1061579.21</v>
      </c>
      <c r="E153" s="60">
        <f t="shared" si="30"/>
        <v>1201713.58</v>
      </c>
      <c r="F153" s="45">
        <f t="shared" si="26"/>
        <v>113.20055712093308</v>
      </c>
    </row>
    <row r="154" spans="1:6" ht="12.75" customHeight="1" x14ac:dyDescent="0.2">
      <c r="A154" s="63">
        <v>311</v>
      </c>
      <c r="B154" s="64" t="s">
        <v>309</v>
      </c>
      <c r="C154" s="247" t="s">
        <v>310</v>
      </c>
      <c r="D154" s="60">
        <f t="shared" ref="D154:E154" si="31">SUM(D155:D158)</f>
        <v>877394.95</v>
      </c>
      <c r="E154" s="60">
        <f t="shared" si="31"/>
        <v>996228.56</v>
      </c>
      <c r="F154" s="45">
        <f t="shared" si="26"/>
        <v>113.5439131488049</v>
      </c>
    </row>
    <row r="155" spans="1:6" ht="12.75" customHeight="1" x14ac:dyDescent="0.2">
      <c r="A155" s="63">
        <v>3111</v>
      </c>
      <c r="B155" s="64" t="s">
        <v>311</v>
      </c>
      <c r="C155" s="247" t="s">
        <v>312</v>
      </c>
      <c r="D155" s="194">
        <v>877394.95</v>
      </c>
      <c r="E155" s="194">
        <v>996228.56</v>
      </c>
      <c r="F155" s="45">
        <f t="shared" si="26"/>
        <v>113.5439131488049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39414.15</v>
      </c>
      <c r="E159" s="194">
        <v>41107.25</v>
      </c>
      <c r="F159" s="45">
        <f t="shared" si="26"/>
        <v>104.29566538920668</v>
      </c>
    </row>
    <row r="160" spans="1:6" ht="12.75" customHeight="1" x14ac:dyDescent="0.2">
      <c r="A160" s="63">
        <v>313</v>
      </c>
      <c r="B160" s="65" t="s">
        <v>321</v>
      </c>
      <c r="C160" s="247" t="s">
        <v>322</v>
      </c>
      <c r="D160" s="60">
        <f t="shared" ref="D160:E160" si="32">SUM(D161:D163)</f>
        <v>144770.10999999999</v>
      </c>
      <c r="E160" s="60">
        <f t="shared" si="32"/>
        <v>164377.76999999999</v>
      </c>
      <c r="F160" s="45">
        <f t="shared" si="26"/>
        <v>113.54399744532901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144770.10999999999</v>
      </c>
      <c r="E162" s="194">
        <v>164377.76999999999</v>
      </c>
      <c r="F162" s="45">
        <f t="shared" si="26"/>
        <v>113.54399744532901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162812.15000000002</v>
      </c>
      <c r="E164" s="60">
        <f>E165+E170+E178+E188+E189+E194</f>
        <v>134105.04</v>
      </c>
      <c r="F164" s="45">
        <f t="shared" si="26"/>
        <v>82.367955954147149</v>
      </c>
    </row>
    <row r="165" spans="1:6" ht="12.75" customHeight="1" x14ac:dyDescent="0.2">
      <c r="A165" s="63">
        <v>321</v>
      </c>
      <c r="B165" s="64" t="s">
        <v>331</v>
      </c>
      <c r="C165" s="247" t="s">
        <v>332</v>
      </c>
      <c r="D165" s="60">
        <f t="shared" ref="D165:E165" si="33">SUM(D166:D169)</f>
        <v>33570.870000000003</v>
      </c>
      <c r="E165" s="60">
        <f t="shared" si="33"/>
        <v>48213.380000000005</v>
      </c>
      <c r="F165" s="45">
        <f t="shared" si="26"/>
        <v>143.61671294190469</v>
      </c>
    </row>
    <row r="166" spans="1:6" ht="12.75" customHeight="1" x14ac:dyDescent="0.2">
      <c r="A166" s="63">
        <v>3211</v>
      </c>
      <c r="B166" s="64" t="s">
        <v>333</v>
      </c>
      <c r="C166" s="247" t="s">
        <v>334</v>
      </c>
      <c r="D166" s="194">
        <v>11916.22</v>
      </c>
      <c r="E166" s="194">
        <v>21880.29</v>
      </c>
      <c r="F166" s="45">
        <f t="shared" si="26"/>
        <v>183.61770762876148</v>
      </c>
    </row>
    <row r="167" spans="1:6" ht="12.75" customHeight="1" x14ac:dyDescent="0.2">
      <c r="A167" s="63">
        <v>3212</v>
      </c>
      <c r="B167" s="64" t="s">
        <v>335</v>
      </c>
      <c r="C167" s="247" t="s">
        <v>336</v>
      </c>
      <c r="D167" s="194">
        <v>20328.650000000001</v>
      </c>
      <c r="E167" s="194">
        <v>24400.22</v>
      </c>
      <c r="F167" s="45">
        <f t="shared" si="26"/>
        <v>120.02872792831792</v>
      </c>
    </row>
    <row r="168" spans="1:6" ht="12.75" customHeight="1" x14ac:dyDescent="0.2">
      <c r="A168" s="63">
        <v>3213</v>
      </c>
      <c r="B168" s="64" t="s">
        <v>337</v>
      </c>
      <c r="C168" s="247" t="s">
        <v>338</v>
      </c>
      <c r="D168" s="194">
        <v>1040</v>
      </c>
      <c r="E168" s="194">
        <v>1932.87</v>
      </c>
      <c r="F168" s="45">
        <f t="shared" si="26"/>
        <v>185.8528846153846</v>
      </c>
    </row>
    <row r="169" spans="1:6" ht="12.75" customHeight="1" x14ac:dyDescent="0.2">
      <c r="A169" s="63">
        <v>3214</v>
      </c>
      <c r="B169" s="64" t="s">
        <v>339</v>
      </c>
      <c r="C169" s="247" t="s">
        <v>340</v>
      </c>
      <c r="D169" s="194">
        <v>286</v>
      </c>
      <c r="E169" s="194">
        <v>0</v>
      </c>
      <c r="F169" s="45">
        <f t="shared" si="26"/>
        <v>0</v>
      </c>
    </row>
    <row r="170" spans="1:6" ht="12.75" customHeight="1" x14ac:dyDescent="0.2">
      <c r="A170" s="63">
        <v>322</v>
      </c>
      <c r="B170" s="64" t="s">
        <v>341</v>
      </c>
      <c r="C170" s="247" t="s">
        <v>342</v>
      </c>
      <c r="D170" s="60">
        <f t="shared" ref="D170:E170" si="34">SUM(D171:D177)</f>
        <v>32559.800000000003</v>
      </c>
      <c r="E170" s="60">
        <f t="shared" si="34"/>
        <v>41619.14</v>
      </c>
      <c r="F170" s="45">
        <f t="shared" si="26"/>
        <v>127.8236967057537</v>
      </c>
    </row>
    <row r="171" spans="1:6" ht="12.75" customHeight="1" x14ac:dyDescent="0.2">
      <c r="A171" s="63">
        <v>3221</v>
      </c>
      <c r="B171" s="64" t="s">
        <v>343</v>
      </c>
      <c r="C171" s="247" t="s">
        <v>344</v>
      </c>
      <c r="D171" s="194">
        <v>12584.33</v>
      </c>
      <c r="E171" s="194">
        <v>15045.34</v>
      </c>
      <c r="F171" s="45">
        <f t="shared" si="26"/>
        <v>119.55614641383372</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12924.57</v>
      </c>
      <c r="E173" s="194">
        <v>10865.8</v>
      </c>
      <c r="F173" s="45">
        <f t="shared" si="26"/>
        <v>84.07088204868711</v>
      </c>
    </row>
    <row r="174" spans="1:6" ht="12.75" customHeight="1" x14ac:dyDescent="0.2">
      <c r="A174" s="63">
        <v>3224</v>
      </c>
      <c r="B174" s="65" t="s">
        <v>349</v>
      </c>
      <c r="C174" s="247" t="s">
        <v>350</v>
      </c>
      <c r="D174" s="194">
        <v>2003.47</v>
      </c>
      <c r="E174" s="194">
        <v>2497.7800000000002</v>
      </c>
      <c r="F174" s="45">
        <f t="shared" si="26"/>
        <v>124.67269287785692</v>
      </c>
    </row>
    <row r="175" spans="1:6" ht="12.75" customHeight="1" x14ac:dyDescent="0.2">
      <c r="A175" s="63">
        <v>3225</v>
      </c>
      <c r="B175" s="65" t="s">
        <v>351</v>
      </c>
      <c r="C175" s="247" t="s">
        <v>352</v>
      </c>
      <c r="D175" s="194">
        <v>4808.84</v>
      </c>
      <c r="E175" s="194">
        <v>13210.22</v>
      </c>
      <c r="F175" s="45">
        <f t="shared" si="26"/>
        <v>274.70699794545044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238.59</v>
      </c>
      <c r="E177" s="194">
        <v>0</v>
      </c>
      <c r="F177" s="45">
        <f t="shared" si="26"/>
        <v>0</v>
      </c>
    </row>
    <row r="178" spans="1:6" ht="12.75" customHeight="1" x14ac:dyDescent="0.2">
      <c r="A178" s="63">
        <v>323</v>
      </c>
      <c r="B178" s="65" t="s">
        <v>357</v>
      </c>
      <c r="C178" s="247" t="s">
        <v>358</v>
      </c>
      <c r="D178" s="60">
        <f t="shared" ref="D178:E178" si="35">SUM(D179:D187)</f>
        <v>87168.830000000016</v>
      </c>
      <c r="E178" s="60">
        <f t="shared" si="35"/>
        <v>35714.239999999998</v>
      </c>
      <c r="F178" s="45">
        <f t="shared" si="26"/>
        <v>40.97134262327485</v>
      </c>
    </row>
    <row r="179" spans="1:6" ht="12.75" customHeight="1" x14ac:dyDescent="0.2">
      <c r="A179" s="63">
        <v>3231</v>
      </c>
      <c r="B179" s="65" t="s">
        <v>359</v>
      </c>
      <c r="C179" s="247" t="s">
        <v>360</v>
      </c>
      <c r="D179" s="194">
        <v>5898.04</v>
      </c>
      <c r="E179" s="194">
        <v>4645.83</v>
      </c>
      <c r="F179" s="45">
        <f t="shared" si="26"/>
        <v>78.769048700924372</v>
      </c>
    </row>
    <row r="180" spans="1:6" ht="12.75" customHeight="1" x14ac:dyDescent="0.2">
      <c r="A180" s="63">
        <v>3232</v>
      </c>
      <c r="B180" s="65" t="s">
        <v>361</v>
      </c>
      <c r="C180" s="247" t="s">
        <v>362</v>
      </c>
      <c r="D180" s="194">
        <v>57381.08</v>
      </c>
      <c r="E180" s="194">
        <v>10063.5</v>
      </c>
      <c r="F180" s="45">
        <f t="shared" si="26"/>
        <v>17.538010786830778</v>
      </c>
    </row>
    <row r="181" spans="1:6" ht="12.75" customHeight="1" x14ac:dyDescent="0.2">
      <c r="A181" s="63">
        <v>3233</v>
      </c>
      <c r="B181" s="65" t="s">
        <v>363</v>
      </c>
      <c r="C181" s="247" t="s">
        <v>364</v>
      </c>
      <c r="D181" s="194">
        <v>1153.75</v>
      </c>
      <c r="E181" s="194">
        <v>1737.95</v>
      </c>
      <c r="F181" s="45">
        <f t="shared" si="26"/>
        <v>150.63488624052005</v>
      </c>
    </row>
    <row r="182" spans="1:6" ht="12.75" customHeight="1" x14ac:dyDescent="0.2">
      <c r="A182" s="63">
        <v>3234</v>
      </c>
      <c r="B182" s="65" t="s">
        <v>365</v>
      </c>
      <c r="C182" s="247" t="s">
        <v>366</v>
      </c>
      <c r="D182" s="194">
        <v>8725.23</v>
      </c>
      <c r="E182" s="194">
        <v>8997.64</v>
      </c>
      <c r="F182" s="45">
        <f t="shared" si="26"/>
        <v>103.1220953487759</v>
      </c>
    </row>
    <row r="183" spans="1:6" ht="12.75" customHeight="1" x14ac:dyDescent="0.2">
      <c r="A183" s="63">
        <v>3235</v>
      </c>
      <c r="B183" s="64" t="s">
        <v>367</v>
      </c>
      <c r="C183" s="247" t="s">
        <v>368</v>
      </c>
      <c r="D183" s="194">
        <v>5679.82</v>
      </c>
      <c r="E183" s="194">
        <v>3224</v>
      </c>
      <c r="F183" s="45">
        <f t="shared" si="26"/>
        <v>56.762362187534109</v>
      </c>
    </row>
    <row r="184" spans="1:6" ht="12.75" customHeight="1" x14ac:dyDescent="0.2">
      <c r="A184" s="63">
        <v>3236</v>
      </c>
      <c r="B184" s="64" t="s">
        <v>369</v>
      </c>
      <c r="C184" s="247" t="s">
        <v>370</v>
      </c>
      <c r="D184" s="194">
        <v>1902.49</v>
      </c>
      <c r="E184" s="194">
        <v>2410.9299999999998</v>
      </c>
      <c r="F184" s="45">
        <f t="shared" si="26"/>
        <v>126.72497621538088</v>
      </c>
    </row>
    <row r="185" spans="1:6" ht="12.75" customHeight="1" x14ac:dyDescent="0.2">
      <c r="A185" s="63">
        <v>3237</v>
      </c>
      <c r="B185" s="64" t="s">
        <v>371</v>
      </c>
      <c r="C185" s="247" t="s">
        <v>372</v>
      </c>
      <c r="D185" s="194">
        <v>532.59</v>
      </c>
      <c r="E185" s="194">
        <v>0</v>
      </c>
      <c r="F185" s="45">
        <f t="shared" si="26"/>
        <v>0</v>
      </c>
    </row>
    <row r="186" spans="1:6" ht="12.75" customHeight="1" x14ac:dyDescent="0.2">
      <c r="A186" s="63">
        <v>3238</v>
      </c>
      <c r="B186" s="64" t="s">
        <v>373</v>
      </c>
      <c r="C186" s="247" t="s">
        <v>374</v>
      </c>
      <c r="D186" s="194">
        <v>2730.62</v>
      </c>
      <c r="E186" s="194">
        <v>1934.36</v>
      </c>
      <c r="F186" s="45">
        <f t="shared" si="26"/>
        <v>70.839589543766607</v>
      </c>
    </row>
    <row r="187" spans="1:6" ht="12.75" customHeight="1" x14ac:dyDescent="0.2">
      <c r="A187" s="63">
        <v>3239</v>
      </c>
      <c r="B187" s="64" t="s">
        <v>375</v>
      </c>
      <c r="C187" s="247" t="s">
        <v>376</v>
      </c>
      <c r="D187" s="194">
        <v>3165.21</v>
      </c>
      <c r="E187" s="194">
        <v>2700.03</v>
      </c>
      <c r="F187" s="45">
        <f t="shared" si="26"/>
        <v>85.303344801766713</v>
      </c>
    </row>
    <row r="188" spans="1:6" ht="12.75" customHeight="1" x14ac:dyDescent="0.2">
      <c r="A188" s="63">
        <v>324</v>
      </c>
      <c r="B188" s="64" t="s">
        <v>377</v>
      </c>
      <c r="C188" s="247" t="s">
        <v>378</v>
      </c>
      <c r="D188" s="194">
        <v>176.32</v>
      </c>
      <c r="E188" s="194">
        <v>267.52</v>
      </c>
      <c r="F188" s="45">
        <f t="shared" si="26"/>
        <v>151.72413793103448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9336.33</v>
      </c>
      <c r="E194" s="60">
        <f t="shared" si="36"/>
        <v>8290.76</v>
      </c>
      <c r="F194" s="45">
        <f t="shared" si="26"/>
        <v>88.801059945396105</v>
      </c>
    </row>
    <row r="195" spans="1:6" ht="12.75" customHeight="1" x14ac:dyDescent="0.2">
      <c r="A195" s="63">
        <v>3291</v>
      </c>
      <c r="B195" s="183" t="s">
        <v>391</v>
      </c>
      <c r="C195" s="247" t="s">
        <v>392</v>
      </c>
      <c r="D195" s="194">
        <v>160</v>
      </c>
      <c r="E195" s="194">
        <v>224</v>
      </c>
      <c r="F195" s="45">
        <f t="shared" si="26"/>
        <v>140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316.2</v>
      </c>
      <c r="E197" s="194">
        <v>145.5</v>
      </c>
      <c r="F197" s="45">
        <f t="shared" si="26"/>
        <v>46.015180265654649</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0</v>
      </c>
      <c r="E199" s="194">
        <v>1066.51</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8825.1299999999992</v>
      </c>
      <c r="E201" s="194">
        <v>6814.75</v>
      </c>
      <c r="F201" s="45">
        <f t="shared" si="26"/>
        <v>77.219825656959173</v>
      </c>
    </row>
    <row r="202" spans="1:6" ht="12.75" customHeight="1" x14ac:dyDescent="0.2">
      <c r="A202" s="63">
        <v>34</v>
      </c>
      <c r="B202" s="183" t="s">
        <v>405</v>
      </c>
      <c r="C202" s="247" t="s">
        <v>406</v>
      </c>
      <c r="D202" s="60">
        <f t="shared" ref="D202:E202" si="37">D203+D208+D216</f>
        <v>1306.3</v>
      </c>
      <c r="E202" s="60">
        <f t="shared" si="37"/>
        <v>1958.5</v>
      </c>
      <c r="F202" s="45">
        <f t="shared" si="26"/>
        <v>149.92727551098523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1306.3</v>
      </c>
      <c r="E216" s="60">
        <f t="shared" si="40"/>
        <v>1958.5</v>
      </c>
      <c r="F216" s="45">
        <f t="shared" si="26"/>
        <v>149.92727551098523</v>
      </c>
    </row>
    <row r="217" spans="1:6" ht="12.75" customHeight="1" x14ac:dyDescent="0.2">
      <c r="A217" s="63">
        <v>3431</v>
      </c>
      <c r="B217" s="182" t="s">
        <v>435</v>
      </c>
      <c r="C217" s="247" t="s">
        <v>436</v>
      </c>
      <c r="D217" s="194">
        <v>614.53</v>
      </c>
      <c r="E217" s="194">
        <v>673.88</v>
      </c>
      <c r="F217" s="45">
        <f t="shared" si="26"/>
        <v>109.65778725204629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691.77</v>
      </c>
      <c r="E220" s="194">
        <v>1284.6199999999999</v>
      </c>
      <c r="F220" s="45">
        <f t="shared" si="26"/>
        <v>185.70044957138933</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4400</v>
      </c>
      <c r="E230" s="60">
        <f>E231+E234+E237+E242+E246+E250+E254+E257</f>
        <v>3850</v>
      </c>
      <c r="F230" s="45">
        <f t="shared" ref="F230:F245" si="44">IF(D230&lt;&gt;0,IF(E230/D230&gt;=100,"&gt;&gt;100",E230/D230*100),"-")</f>
        <v>87.5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3850</v>
      </c>
      <c r="F246" s="45" t="str">
        <f t="shared" ref="F246:F249" si="49">IF(D246&lt;&gt;0,IF(E246/D246&gt;=100,"&gt;&gt;100",E246/D246*100),"-")</f>
        <v>-</v>
      </c>
    </row>
    <row r="247" spans="1:6" ht="12.75" customHeight="1" x14ac:dyDescent="0.2">
      <c r="A247" s="63" t="s">
        <v>492</v>
      </c>
      <c r="B247" s="64" t="s">
        <v>493</v>
      </c>
      <c r="C247" s="247" t="s">
        <v>492</v>
      </c>
      <c r="D247" s="194">
        <v>0</v>
      </c>
      <c r="E247" s="194">
        <v>3850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4400</v>
      </c>
      <c r="E257" s="60">
        <f t="shared" si="54"/>
        <v>0</v>
      </c>
      <c r="F257" s="45">
        <f t="shared" si="53"/>
        <v>0</v>
      </c>
    </row>
    <row r="258" spans="1:6" ht="12.75" customHeight="1" x14ac:dyDescent="0.2">
      <c r="A258" s="63" t="s">
        <v>512</v>
      </c>
      <c r="B258" s="64" t="s">
        <v>159</v>
      </c>
      <c r="C258" s="247" t="s">
        <v>512</v>
      </c>
      <c r="D258" s="194">
        <v>4400</v>
      </c>
      <c r="E258" s="194">
        <v>0</v>
      </c>
      <c r="F258" s="45">
        <f t="shared" si="53"/>
        <v>0</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39200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39200</v>
      </c>
      <c r="F269" s="45" t="str">
        <f t="shared" ref="F269:F272" si="59">IF(D269&lt;&gt;0,IF(E269/D269&gt;=100,"&gt;&gt;100",E269/D269*100),"-")</f>
        <v>-</v>
      </c>
    </row>
    <row r="270" spans="1:6" ht="12.75" customHeight="1" x14ac:dyDescent="0.2">
      <c r="A270" s="63">
        <v>3721</v>
      </c>
      <c r="B270" s="65" t="s">
        <v>532</v>
      </c>
      <c r="C270" s="247" t="s">
        <v>533</v>
      </c>
      <c r="D270" s="194">
        <v>0</v>
      </c>
      <c r="E270" s="194">
        <v>39200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3995.08</v>
      </c>
      <c r="E273" s="60">
        <f t="shared" si="60"/>
        <v>7405.36</v>
      </c>
      <c r="F273" s="45">
        <f t="shared" ref="F273:F277" si="61">IF(D273&lt;&gt;0,IF(E273/D273&gt;=100,"&gt;&gt;100",E273/D273*100),"-")</f>
        <v>185.36199525416262</v>
      </c>
    </row>
    <row r="274" spans="1:6" ht="12.75" customHeight="1" x14ac:dyDescent="0.2">
      <c r="A274" s="63">
        <v>381</v>
      </c>
      <c r="B274" s="64" t="s">
        <v>540</v>
      </c>
      <c r="C274" s="247" t="s">
        <v>541</v>
      </c>
      <c r="D274" s="60">
        <f t="shared" ref="D274:E274" si="62">SUM(D275:D277)</f>
        <v>3995.08</v>
      </c>
      <c r="E274" s="60">
        <f t="shared" si="62"/>
        <v>7405.36</v>
      </c>
      <c r="F274" s="45">
        <f t="shared" si="61"/>
        <v>185.36199525416262</v>
      </c>
    </row>
    <row r="275" spans="1:6" ht="12.75" customHeight="1" x14ac:dyDescent="0.2">
      <c r="A275" s="63">
        <v>3811</v>
      </c>
      <c r="B275" s="64" t="s">
        <v>542</v>
      </c>
      <c r="C275" s="247" t="s">
        <v>543</v>
      </c>
      <c r="D275" s="194">
        <v>3550</v>
      </c>
      <c r="E275" s="194">
        <v>6942</v>
      </c>
      <c r="F275" s="45">
        <f t="shared" si="61"/>
        <v>195.54929577464787</v>
      </c>
    </row>
    <row r="276" spans="1:6" ht="12.75" customHeight="1" x14ac:dyDescent="0.2">
      <c r="A276" s="63">
        <v>3812</v>
      </c>
      <c r="B276" s="64" t="s">
        <v>544</v>
      </c>
      <c r="C276" s="247" t="s">
        <v>545</v>
      </c>
      <c r="D276" s="194">
        <v>445.08</v>
      </c>
      <c r="E276" s="194">
        <v>463.36</v>
      </c>
      <c r="F276" s="45">
        <f t="shared" si="61"/>
        <v>104.10712680866361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1234092.74</v>
      </c>
      <c r="E299" s="60">
        <f>E152-E297+E298</f>
        <v>1388232.4800000002</v>
      </c>
      <c r="F299" s="45">
        <f t="shared" si="68"/>
        <v>112.49012614724565</v>
      </c>
    </row>
    <row r="300" spans="1:6" ht="12.75" customHeight="1" x14ac:dyDescent="0.2">
      <c r="A300" s="63" t="s">
        <v>581</v>
      </c>
      <c r="B300" s="64" t="s">
        <v>592</v>
      </c>
      <c r="C300" s="247" t="s">
        <v>593</v>
      </c>
      <c r="D300" s="60">
        <f>IF(D6&gt;=D299,D6-D299,0)</f>
        <v>7160.5500000000466</v>
      </c>
      <c r="E300" s="60">
        <f>IF(E6&gt;=E299,E6-E299,0)</f>
        <v>6640.8999999999069</v>
      </c>
      <c r="F300" s="45">
        <f t="shared" si="68"/>
        <v>92.742875896402694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24170.75</v>
      </c>
      <c r="E302" s="194">
        <v>26628.25</v>
      </c>
      <c r="F302" s="45">
        <f t="shared" si="68"/>
        <v>110.16724760299121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7048.98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4703.0499999999993</v>
      </c>
      <c r="E360" s="60">
        <f t="shared" si="86"/>
        <v>4781.55</v>
      </c>
      <c r="F360" s="45">
        <f t="shared" si="72"/>
        <v>101.66912960738246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4703.0499999999993</v>
      </c>
      <c r="E373" s="60">
        <f t="shared" si="90"/>
        <v>4781.55</v>
      </c>
      <c r="F373" s="45">
        <f t="shared" si="72"/>
        <v>101.66912960738246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3368.49</v>
      </c>
      <c r="E379" s="60">
        <f t="shared" si="92"/>
        <v>2835</v>
      </c>
      <c r="F379" s="45">
        <f t="shared" si="72"/>
        <v>84.162339802107184</v>
      </c>
    </row>
    <row r="380" spans="1:6" ht="12.75" customHeight="1" x14ac:dyDescent="0.2">
      <c r="A380" s="63">
        <v>4221</v>
      </c>
      <c r="B380" s="64" t="s">
        <v>647</v>
      </c>
      <c r="C380" s="247" t="s">
        <v>739</v>
      </c>
      <c r="D380" s="194">
        <v>2222.4899999999998</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1146</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2835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1334.56</v>
      </c>
      <c r="E393" s="60">
        <f t="shared" si="94"/>
        <v>1946.55</v>
      </c>
      <c r="F393" s="45">
        <f t="shared" si="72"/>
        <v>145.85706150341687</v>
      </c>
    </row>
    <row r="394" spans="1:6" ht="12.75" customHeight="1" x14ac:dyDescent="0.2">
      <c r="A394" s="63">
        <v>4241</v>
      </c>
      <c r="B394" s="64" t="s">
        <v>756</v>
      </c>
      <c r="C394" s="247" t="s">
        <v>757</v>
      </c>
      <c r="D394" s="194">
        <v>1334.56</v>
      </c>
      <c r="E394" s="194">
        <v>1946.55</v>
      </c>
      <c r="F394" s="45">
        <f t="shared" si="72"/>
        <v>145.85706150341687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4703.0499999999993</v>
      </c>
      <c r="E418" s="60">
        <f t="shared" si="102"/>
        <v>4781.55</v>
      </c>
      <c r="F418" s="45">
        <f t="shared" si="72"/>
        <v>101.66912960738246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1241253.29</v>
      </c>
      <c r="E422" s="60">
        <f>E6+E308</f>
        <v>1394873.3800000001</v>
      </c>
      <c r="F422" s="45">
        <f t="shared" si="72"/>
        <v>112.37620808239713</v>
      </c>
    </row>
    <row r="423" spans="1:6" ht="12.75" customHeight="1" x14ac:dyDescent="0.2">
      <c r="A423" s="63" t="s">
        <v>581</v>
      </c>
      <c r="B423" s="64" t="s">
        <v>804</v>
      </c>
      <c r="C423" s="247" t="s">
        <v>805</v>
      </c>
      <c r="D423" s="60">
        <f t="shared" ref="D423:E423" si="103">D299+D360</f>
        <v>1238795.79</v>
      </c>
      <c r="E423" s="60">
        <f t="shared" si="103"/>
        <v>1393014.0300000003</v>
      </c>
      <c r="F423" s="45">
        <f t="shared" si="72"/>
        <v>112.4490445677088</v>
      </c>
    </row>
    <row r="424" spans="1:6" ht="12.75" customHeight="1" x14ac:dyDescent="0.2">
      <c r="A424" s="63" t="s">
        <v>581</v>
      </c>
      <c r="B424" s="64" t="s">
        <v>806</v>
      </c>
      <c r="C424" s="247" t="s">
        <v>807</v>
      </c>
      <c r="D424" s="60">
        <f t="shared" ref="D424:E424" si="104">IF(D422&gt;=D423,D422-D423,0)</f>
        <v>2457.5</v>
      </c>
      <c r="E424" s="60">
        <f t="shared" si="104"/>
        <v>1859.3499999998603</v>
      </c>
      <c r="F424" s="45">
        <f t="shared" si="72"/>
        <v>75.660223804673862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24170.75</v>
      </c>
      <c r="E426" s="60">
        <f t="shared" si="106"/>
        <v>26628.25</v>
      </c>
      <c r="F426" s="45">
        <f t="shared" si="72"/>
        <v>110.16724760299121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7048.98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1241253.29</v>
      </c>
      <c r="E643" s="60">
        <f>E422+E430</f>
        <v>1394873.3800000001</v>
      </c>
      <c r="F643" s="45">
        <f t="shared" si="109"/>
        <v>112.37620808239713</v>
      </c>
    </row>
    <row r="644" spans="1:6" ht="12.75" customHeight="1" x14ac:dyDescent="0.2">
      <c r="A644" s="63" t="s">
        <v>581</v>
      </c>
      <c r="B644" s="64" t="s">
        <v>1237</v>
      </c>
      <c r="C644" s="247" t="s">
        <v>1238</v>
      </c>
      <c r="D644" s="60">
        <f>D423+D535</f>
        <v>1238795.79</v>
      </c>
      <c r="E644" s="60">
        <f>E423+E535</f>
        <v>1393014.0300000003</v>
      </c>
      <c r="F644" s="45">
        <f t="shared" si="109"/>
        <v>112.4490445677088</v>
      </c>
    </row>
    <row r="645" spans="1:6" ht="12.75" customHeight="1" x14ac:dyDescent="0.2">
      <c r="A645" s="63" t="s">
        <v>581</v>
      </c>
      <c r="B645" s="64" t="s">
        <v>1239</v>
      </c>
      <c r="C645" s="247" t="s">
        <v>1240</v>
      </c>
      <c r="D645" s="60">
        <f t="shared" ref="D645:E645" si="163">IF(D643&gt;=D644,D643-D644,0)</f>
        <v>2457.5</v>
      </c>
      <c r="E645" s="60">
        <f t="shared" si="163"/>
        <v>1859.3499999998603</v>
      </c>
      <c r="F645" s="45">
        <f t="shared" si="109"/>
        <v>75.660223804673862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24170.75</v>
      </c>
      <c r="E647" s="60">
        <f>IF(E426-E427+E641-E642&gt;=0,E426-E427+E641-E642,0)</f>
        <v>26628.25</v>
      </c>
      <c r="F647" s="45">
        <f t="shared" si="109"/>
        <v>110.16724760299121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26628.25</v>
      </c>
      <c r="E649" s="60">
        <f t="shared" si="165"/>
        <v>28487.59999999986</v>
      </c>
      <c r="F649" s="45">
        <f t="shared" si="109"/>
        <v>106.98262183958714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89725.24</v>
      </c>
      <c r="E651" s="196">
        <v>98164.98</v>
      </c>
      <c r="F651" s="61">
        <f t="shared" si="109"/>
        <v>109.40620498758209</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18713.169999999998</v>
      </c>
      <c r="E653" s="194">
        <v>19389.84</v>
      </c>
      <c r="F653" s="45">
        <f t="shared" ref="F653:F740" si="167">IF(D653&lt;&gt;0,IF(E653/D653&gt;=100,"&gt;&gt;100",E653/D653*100),"-")</f>
        <v>103.61600947354191</v>
      </c>
    </row>
    <row r="654" spans="1:6" ht="12.75" customHeight="1" x14ac:dyDescent="0.2">
      <c r="A654" s="63" t="s">
        <v>1256</v>
      </c>
      <c r="B654" s="64" t="s">
        <v>1257</v>
      </c>
      <c r="C654" s="247" t="s">
        <v>1256</v>
      </c>
      <c r="D654" s="194">
        <v>195481.89</v>
      </c>
      <c r="E654" s="194">
        <v>250384.66</v>
      </c>
      <c r="F654" s="45">
        <f t="shared" si="167"/>
        <v>128.08586002519209</v>
      </c>
    </row>
    <row r="655" spans="1:6" ht="12.75" customHeight="1" x14ac:dyDescent="0.2">
      <c r="A655" s="63" t="s">
        <v>1258</v>
      </c>
      <c r="B655" s="64" t="s">
        <v>1259</v>
      </c>
      <c r="C655" s="247" t="s">
        <v>1258</v>
      </c>
      <c r="D655" s="194">
        <v>194805.22</v>
      </c>
      <c r="E655" s="194">
        <v>214348.52</v>
      </c>
      <c r="F655" s="45">
        <f t="shared" si="167"/>
        <v>110.0322260358321</v>
      </c>
    </row>
    <row r="656" spans="1:6" ht="24" x14ac:dyDescent="0.2">
      <c r="A656" s="63">
        <v>11</v>
      </c>
      <c r="B656" s="64" t="s">
        <v>1260</v>
      </c>
      <c r="C656" s="247" t="s">
        <v>1261</v>
      </c>
      <c r="D656" s="60">
        <f t="shared" ref="D656:E656" si="168">+D653+D654-D655</f>
        <v>19389.839999999997</v>
      </c>
      <c r="E656" s="60">
        <f t="shared" si="168"/>
        <v>55425.98000000001</v>
      </c>
      <c r="F656" s="45">
        <f t="shared" si="167"/>
        <v>285.85063105213874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48</v>
      </c>
      <c r="E658" s="253">
        <v>49</v>
      </c>
      <c r="F658" s="45">
        <f t="shared" si="167"/>
        <v>102.08333333333333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49</v>
      </c>
      <c r="F660" s="45">
        <f t="shared" si="167"/>
        <v>102.08333333333333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1070641.25</v>
      </c>
      <c r="E683" s="192">
        <v>1197650.3899999999</v>
      </c>
      <c r="F683" s="71">
        <f t="shared" si="167"/>
        <v>111.86290365703731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902.79</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8322.6</v>
      </c>
      <c r="E702" s="192">
        <v>2067</v>
      </c>
      <c r="F702" s="71">
        <f t="shared" si="167"/>
        <v>24.835988753514528</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2322.96</v>
      </c>
      <c r="E732" s="192">
        <v>0</v>
      </c>
      <c r="F732" s="71">
        <f t="shared" si="167"/>
        <v>0</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20328.650000000001</v>
      </c>
      <c r="E734" s="192">
        <v>24400.22</v>
      </c>
      <c r="F734" s="71">
        <f t="shared" si="167"/>
        <v>120.02872792831792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1902.49</v>
      </c>
      <c r="E736" s="194">
        <v>2410.9299999999998</v>
      </c>
      <c r="F736" s="45">
        <f t="shared" si="167"/>
        <v>126.72497621538088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53.64</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160</v>
      </c>
      <c r="E741" s="192">
        <v>224</v>
      </c>
      <c r="F741" s="71">
        <f t="shared" ref="F741:F1006" si="169">IF(D741&lt;&gt;0,IF(E741/D741&gt;=100,"&gt;&gt;100",E741/D741*100),"-")</f>
        <v>140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1036.51</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39200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3550</v>
      </c>
      <c r="E856" s="194">
        <v>6942</v>
      </c>
      <c r="F856" s="45">
        <f t="shared" si="169"/>
        <v>195.54929577464787</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8"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2375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2376</v>
      </c>
      <c r="C6" s="261" t="s">
        <v>2377</v>
      </c>
      <c r="D6" s="180">
        <f t="shared" ref="D6:E6" si="0">D7+D69</f>
        <v>2111266.8699999996</v>
      </c>
      <c r="E6" s="180">
        <f t="shared" si="0"/>
        <v>2163508.0299999998</v>
      </c>
      <c r="F6" s="181">
        <f t="shared" ref="F6:F298" si="1">IF(D6&gt;0,IF(E6/D6&gt;=100,"&gt;&gt;100",E6/D6*100),"-")</f>
        <v>102.47439870071943</v>
      </c>
      <c r="G6" s="66"/>
      <c r="H6" s="66"/>
      <c r="I6" s="66"/>
      <c r="J6" s="66"/>
      <c r="K6" s="66"/>
      <c r="L6" s="66"/>
      <c r="M6" s="66"/>
      <c r="N6" s="66"/>
      <c r="O6" s="66"/>
      <c r="P6" s="66"/>
      <c r="Q6" s="66"/>
      <c r="R6" s="66"/>
      <c r="S6" s="66"/>
      <c r="T6" s="66"/>
      <c r="U6" s="66"/>
      <c r="V6" s="66"/>
      <c r="W6" s="66"/>
    </row>
    <row r="7" spans="1:24" ht="12.75" customHeight="1" x14ac:dyDescent="0.2">
      <c r="A7" s="70">
        <v>0</v>
      </c>
      <c r="B7" s="65" t="s">
        <v>2378</v>
      </c>
      <c r="C7" s="134" t="s">
        <v>2379</v>
      </c>
      <c r="D7" s="79">
        <f t="shared" ref="D7:E7" si="2">D8+D12+D51+D52+D56+D63</f>
        <v>1995290.2899999998</v>
      </c>
      <c r="E7" s="79">
        <f t="shared" si="2"/>
        <v>1996006.5899999999</v>
      </c>
      <c r="F7" s="71">
        <f t="shared" si="1"/>
        <v>100.03589953820705</v>
      </c>
      <c r="G7" s="66"/>
      <c r="H7" s="66"/>
      <c r="I7" s="66"/>
      <c r="J7" s="66"/>
      <c r="K7" s="66"/>
      <c r="L7" s="66"/>
      <c r="M7" s="66"/>
      <c r="N7" s="66"/>
      <c r="O7" s="66"/>
      <c r="P7" s="66"/>
      <c r="Q7" s="66"/>
      <c r="R7" s="66"/>
      <c r="S7" s="66"/>
      <c r="T7" s="66"/>
      <c r="U7" s="66"/>
      <c r="V7" s="66"/>
      <c r="W7" s="66"/>
    </row>
    <row r="8" spans="1:24" ht="12.75" customHeight="1" x14ac:dyDescent="0.2">
      <c r="A8" s="70" t="s">
        <v>2380</v>
      </c>
      <c r="B8" s="65" t="s">
        <v>2381</v>
      </c>
      <c r="C8" s="134" t="s">
        <v>2380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2382</v>
      </c>
      <c r="B9" s="65" t="s">
        <v>2383</v>
      </c>
      <c r="C9" s="134" t="s">
        <v>2382</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2384</v>
      </c>
      <c r="B10" s="65" t="s">
        <v>2385</v>
      </c>
      <c r="C10" s="134" t="s">
        <v>2384</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2386</v>
      </c>
      <c r="B11" s="65" t="s">
        <v>2387</v>
      </c>
      <c r="C11" s="134" t="s">
        <v>2386</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2388</v>
      </c>
      <c r="B12" s="65" t="s">
        <v>2389</v>
      </c>
      <c r="C12" s="134" t="s">
        <v>2388</v>
      </c>
      <c r="D12" s="79">
        <f t="shared" ref="D12:E12" si="3">D13+D19+D29+D35+D41+D45</f>
        <v>1995290.2899999998</v>
      </c>
      <c r="E12" s="79">
        <f t="shared" si="3"/>
        <v>1996006.5899999999</v>
      </c>
      <c r="F12" s="71">
        <f t="shared" si="1"/>
        <v>100.03589953820705</v>
      </c>
      <c r="G12" s="66"/>
      <c r="H12" s="66"/>
      <c r="I12" s="66"/>
      <c r="J12" s="66"/>
      <c r="K12" s="66"/>
      <c r="L12" s="66"/>
      <c r="M12" s="66"/>
      <c r="N12" s="66"/>
      <c r="O12" s="66"/>
      <c r="P12" s="66"/>
      <c r="Q12" s="66"/>
      <c r="R12" s="66"/>
      <c r="S12" s="66"/>
      <c r="T12" s="66"/>
      <c r="U12" s="66"/>
      <c r="V12" s="66"/>
      <c r="W12" s="66"/>
    </row>
    <row r="13" spans="1:24" ht="12.75" customHeight="1" x14ac:dyDescent="0.2">
      <c r="A13" s="72" t="s">
        <v>2390</v>
      </c>
      <c r="B13" s="65" t="s">
        <v>2391</v>
      </c>
      <c r="C13" s="134" t="s">
        <v>2390</v>
      </c>
      <c r="D13" s="79">
        <f t="shared" ref="D13:E13" si="4">SUM(D14:D17)-D18</f>
        <v>1670275.5499999998</v>
      </c>
      <c r="E13" s="79">
        <f t="shared" si="4"/>
        <v>1667912.7899999998</v>
      </c>
      <c r="F13" s="71">
        <f t="shared" si="1"/>
        <v>99.858540706052963</v>
      </c>
      <c r="G13" s="66"/>
      <c r="H13" s="66"/>
      <c r="I13" s="66"/>
      <c r="J13" s="66"/>
      <c r="K13" s="66"/>
      <c r="L13" s="66"/>
      <c r="M13" s="66"/>
      <c r="N13" s="66"/>
      <c r="O13" s="66"/>
      <c r="P13" s="66"/>
      <c r="Q13" s="66"/>
      <c r="R13" s="66"/>
      <c r="S13" s="66"/>
      <c r="T13" s="66"/>
      <c r="U13" s="66"/>
      <c r="V13" s="66"/>
      <c r="W13" s="66"/>
    </row>
    <row r="14" spans="1:24" ht="12.75" customHeight="1" x14ac:dyDescent="0.2">
      <c r="A14" s="70" t="s">
        <v>2392</v>
      </c>
      <c r="B14" s="65" t="s">
        <v>637</v>
      </c>
      <c r="C14" s="134" t="s">
        <v>2392</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2393</v>
      </c>
      <c r="B15" s="65" t="s">
        <v>639</v>
      </c>
      <c r="C15" s="134" t="s">
        <v>2393</v>
      </c>
      <c r="D15" s="192">
        <v>1724638.13</v>
      </c>
      <c r="E15" s="192">
        <v>1724638.13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2394</v>
      </c>
      <c r="B16" s="65" t="s">
        <v>641</v>
      </c>
      <c r="C16" s="134" t="s">
        <v>2394</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2395</v>
      </c>
      <c r="B17" s="65" t="s">
        <v>643</v>
      </c>
      <c r="C17" s="134" t="s">
        <v>2395</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2396</v>
      </c>
      <c r="B18" s="65" t="s">
        <v>2397</v>
      </c>
      <c r="C18" s="134" t="s">
        <v>2396</v>
      </c>
      <c r="D18" s="192">
        <v>54362.58</v>
      </c>
      <c r="E18" s="192">
        <v>56725.34</v>
      </c>
      <c r="F18" s="71">
        <f t="shared" si="1"/>
        <v>104.34629850165315</v>
      </c>
      <c r="G18" s="66"/>
      <c r="H18" s="66"/>
      <c r="I18" s="66"/>
      <c r="J18" s="66"/>
      <c r="K18" s="66"/>
      <c r="L18" s="66"/>
      <c r="M18" s="66"/>
      <c r="N18" s="66"/>
      <c r="O18" s="66"/>
      <c r="P18" s="66"/>
      <c r="Q18" s="66"/>
      <c r="R18" s="66"/>
      <c r="S18" s="66"/>
      <c r="T18" s="66"/>
      <c r="U18" s="66"/>
      <c r="V18" s="66"/>
      <c r="W18" s="66"/>
    </row>
    <row r="19" spans="1:23" ht="12.75" customHeight="1" x14ac:dyDescent="0.2">
      <c r="A19" s="72" t="s">
        <v>2398</v>
      </c>
      <c r="B19" s="65" t="s">
        <v>2399</v>
      </c>
      <c r="C19" s="134" t="s">
        <v>2398</v>
      </c>
      <c r="D19" s="79">
        <f t="shared" ref="D19:E19" si="5">SUM(D20:D27)-D28</f>
        <v>297044.58000000007</v>
      </c>
      <c r="E19" s="79">
        <f t="shared" si="5"/>
        <v>298880.24000000011</v>
      </c>
      <c r="F19" s="71">
        <f t="shared" si="1"/>
        <v>100.61797458145844</v>
      </c>
      <c r="G19" s="66"/>
      <c r="H19" s="66"/>
      <c r="I19" s="66"/>
      <c r="J19" s="66"/>
      <c r="K19" s="66"/>
      <c r="L19" s="66"/>
      <c r="M19" s="66"/>
      <c r="N19" s="66"/>
      <c r="O19" s="66"/>
      <c r="P19" s="66"/>
      <c r="Q19" s="66"/>
      <c r="R19" s="66"/>
      <c r="S19" s="66"/>
      <c r="T19" s="66"/>
      <c r="U19" s="66"/>
      <c r="V19" s="66"/>
      <c r="W19" s="66"/>
    </row>
    <row r="20" spans="1:23" ht="12.75" customHeight="1" x14ac:dyDescent="0.2">
      <c r="A20" s="70" t="s">
        <v>2400</v>
      </c>
      <c r="B20" s="65" t="s">
        <v>647</v>
      </c>
      <c r="C20" s="134" t="s">
        <v>2400</v>
      </c>
      <c r="D20" s="192">
        <v>293477.65000000002</v>
      </c>
      <c r="E20" s="192">
        <v>296312.65000000002</v>
      </c>
      <c r="F20" s="71">
        <f t="shared" si="1"/>
        <v>100.9660020107153</v>
      </c>
      <c r="G20" s="66"/>
      <c r="H20" s="66"/>
      <c r="I20" s="66"/>
      <c r="J20" s="66"/>
      <c r="K20" s="66"/>
      <c r="L20" s="66"/>
      <c r="M20" s="66"/>
      <c r="N20" s="66"/>
      <c r="O20" s="66"/>
      <c r="P20" s="66"/>
      <c r="Q20" s="66"/>
      <c r="R20" s="66"/>
      <c r="S20" s="66"/>
      <c r="T20" s="66"/>
      <c r="U20" s="66"/>
      <c r="V20" s="66"/>
      <c r="W20" s="66"/>
    </row>
    <row r="21" spans="1:23" ht="12.75" customHeight="1" x14ac:dyDescent="0.2">
      <c r="A21" s="70" t="s">
        <v>2401</v>
      </c>
      <c r="B21" s="65" t="s">
        <v>740</v>
      </c>
      <c r="C21" s="134" t="s">
        <v>2401</v>
      </c>
      <c r="D21" s="192">
        <v>497.84</v>
      </c>
      <c r="E21" s="192">
        <v>497.84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2402</v>
      </c>
      <c r="B22" s="65" t="s">
        <v>651</v>
      </c>
      <c r="C22" s="134" t="s">
        <v>2402</v>
      </c>
      <c r="D22" s="192">
        <v>2900.83</v>
      </c>
      <c r="E22" s="192">
        <v>2900.83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2403</v>
      </c>
      <c r="B23" s="65" t="s">
        <v>653</v>
      </c>
      <c r="C23" s="134" t="s">
        <v>2403</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2404</v>
      </c>
      <c r="B24" s="65" t="s">
        <v>2405</v>
      </c>
      <c r="C24" s="134" t="s">
        <v>2404</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2406</v>
      </c>
      <c r="B25" s="65" t="s">
        <v>657</v>
      </c>
      <c r="C25" s="134" t="s">
        <v>2406</v>
      </c>
      <c r="D25" s="192">
        <v>1971.46</v>
      </c>
      <c r="E25" s="192">
        <v>1971.46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2407</v>
      </c>
      <c r="B26" s="65" t="s">
        <v>659</v>
      </c>
      <c r="C26" s="134" t="s">
        <v>2407</v>
      </c>
      <c r="D26" s="192">
        <v>1453.69</v>
      </c>
      <c r="E26" s="192">
        <v>1453.69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2408</v>
      </c>
      <c r="B27" s="65" t="s">
        <v>662</v>
      </c>
      <c r="C27" s="134" t="s">
        <v>2408</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2409</v>
      </c>
      <c r="B28" s="65" t="s">
        <v>2410</v>
      </c>
      <c r="C28" s="134" t="s">
        <v>2409</v>
      </c>
      <c r="D28" s="192">
        <v>3256.89</v>
      </c>
      <c r="E28" s="192">
        <v>4256.2299999999996</v>
      </c>
      <c r="F28" s="71">
        <f t="shared" si="1"/>
        <v>130.6838732656</v>
      </c>
      <c r="G28" s="66"/>
      <c r="H28" s="66"/>
      <c r="I28" s="66"/>
      <c r="J28" s="66"/>
      <c r="K28" s="66"/>
      <c r="L28" s="66"/>
      <c r="M28" s="66"/>
      <c r="N28" s="66"/>
      <c r="O28" s="66"/>
      <c r="P28" s="66"/>
      <c r="Q28" s="66"/>
      <c r="R28" s="66"/>
      <c r="S28" s="66"/>
      <c r="T28" s="66"/>
      <c r="U28" s="66"/>
      <c r="V28" s="66"/>
      <c r="W28" s="66"/>
    </row>
    <row r="29" spans="1:23" ht="12.75" customHeight="1" x14ac:dyDescent="0.2">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2413</v>
      </c>
      <c r="B30" s="65" t="s">
        <v>665</v>
      </c>
      <c r="C30" s="134" t="s">
        <v>2413</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2414</v>
      </c>
      <c r="B31" s="65" t="s">
        <v>2415</v>
      </c>
      <c r="C31" s="134" t="s">
        <v>2414</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2416</v>
      </c>
      <c r="B32" s="65" t="s">
        <v>669</v>
      </c>
      <c r="C32" s="134" t="s">
        <v>2416</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2417</v>
      </c>
      <c r="B33" s="65" t="s">
        <v>671</v>
      </c>
      <c r="C33" s="134" t="s">
        <v>2417</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2418</v>
      </c>
      <c r="B34" s="65" t="s">
        <v>2419</v>
      </c>
      <c r="C34" s="134" t="s">
        <v>2418</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2420</v>
      </c>
      <c r="B35" s="65" t="s">
        <v>2421</v>
      </c>
      <c r="C35" s="134" t="s">
        <v>2420</v>
      </c>
      <c r="D35" s="79">
        <f t="shared" ref="D35:E35" si="7">SUM(D36:D39)-D40</f>
        <v>27970.16</v>
      </c>
      <c r="E35" s="79">
        <f t="shared" si="7"/>
        <v>29213.560000000005</v>
      </c>
      <c r="F35" s="71">
        <f t="shared" si="1"/>
        <v>104.44545186727572</v>
      </c>
      <c r="G35" s="66"/>
      <c r="H35" s="66"/>
      <c r="I35" s="66"/>
      <c r="J35" s="66"/>
      <c r="K35" s="66"/>
      <c r="L35" s="66"/>
      <c r="M35" s="66"/>
      <c r="N35" s="66"/>
      <c r="O35" s="66"/>
      <c r="P35" s="66"/>
      <c r="Q35" s="66"/>
      <c r="R35" s="66"/>
      <c r="S35" s="66"/>
      <c r="T35" s="66"/>
      <c r="U35" s="66"/>
      <c r="V35" s="66"/>
      <c r="W35" s="66"/>
    </row>
    <row r="36" spans="1:23" ht="12.75" customHeight="1" x14ac:dyDescent="0.2">
      <c r="A36" s="70" t="s">
        <v>2422</v>
      </c>
      <c r="B36" s="65" t="s">
        <v>756</v>
      </c>
      <c r="C36" s="134" t="s">
        <v>2422</v>
      </c>
      <c r="D36" s="192">
        <v>30888.36</v>
      </c>
      <c r="E36" s="192">
        <v>32834.910000000003</v>
      </c>
      <c r="F36" s="71">
        <f t="shared" si="1"/>
        <v>106.30188847837827</v>
      </c>
      <c r="G36" s="66"/>
      <c r="H36" s="66"/>
      <c r="I36" s="66"/>
      <c r="J36" s="66"/>
      <c r="K36" s="66"/>
      <c r="L36" s="66"/>
      <c r="M36" s="66"/>
      <c r="N36" s="66"/>
      <c r="O36" s="66"/>
      <c r="P36" s="66"/>
      <c r="Q36" s="66"/>
      <c r="R36" s="66"/>
      <c r="S36" s="66"/>
      <c r="T36" s="66"/>
      <c r="U36" s="66"/>
      <c r="V36" s="66"/>
      <c r="W36" s="66"/>
    </row>
    <row r="37" spans="1:23" ht="12.75" customHeight="1" x14ac:dyDescent="0.2">
      <c r="A37" s="70" t="s">
        <v>2423</v>
      </c>
      <c r="B37" s="65" t="s">
        <v>677</v>
      </c>
      <c r="C37" s="134" t="s">
        <v>2423</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2424</v>
      </c>
      <c r="B38" s="65" t="s">
        <v>679</v>
      </c>
      <c r="C38" s="134" t="s">
        <v>2424</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2425</v>
      </c>
      <c r="B39" s="65" t="s">
        <v>681</v>
      </c>
      <c r="C39" s="134" t="s">
        <v>2425</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2426</v>
      </c>
      <c r="B40" s="65" t="s">
        <v>2427</v>
      </c>
      <c r="C40" s="134" t="s">
        <v>2426</v>
      </c>
      <c r="D40" s="192">
        <v>2918.2</v>
      </c>
      <c r="E40" s="192">
        <v>3621.35</v>
      </c>
      <c r="F40" s="71">
        <f t="shared" si="1"/>
        <v>124.09533273935989</v>
      </c>
      <c r="G40" s="66"/>
      <c r="H40" s="66"/>
      <c r="I40" s="66"/>
      <c r="J40" s="66"/>
      <c r="K40" s="66"/>
      <c r="L40" s="66"/>
      <c r="M40" s="66"/>
      <c r="N40" s="66"/>
      <c r="O40" s="66"/>
      <c r="P40" s="66"/>
      <c r="Q40" s="66"/>
      <c r="R40" s="66"/>
      <c r="S40" s="66"/>
      <c r="T40" s="66"/>
      <c r="U40" s="66"/>
      <c r="V40" s="66"/>
      <c r="W40" s="66"/>
    </row>
    <row r="41" spans="1:23" ht="12.75" customHeight="1" x14ac:dyDescent="0.2">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2430</v>
      </c>
      <c r="B42" s="65" t="s">
        <v>685</v>
      </c>
      <c r="C42" s="134" t="s">
        <v>2430</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2431</v>
      </c>
      <c r="B43" s="65" t="s">
        <v>687</v>
      </c>
      <c r="C43" s="134" t="s">
        <v>2431</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2432</v>
      </c>
      <c r="B44" s="65" t="s">
        <v>2433</v>
      </c>
      <c r="C44" s="134" t="s">
        <v>2432</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2436</v>
      </c>
      <c r="B46" s="65" t="s">
        <v>691</v>
      </c>
      <c r="C46" s="134" t="s">
        <v>2436</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2437</v>
      </c>
      <c r="B47" s="65" t="s">
        <v>2438</v>
      </c>
      <c r="C47" s="134" t="s">
        <v>2437</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2439</v>
      </c>
      <c r="B48" s="65" t="s">
        <v>695</v>
      </c>
      <c r="C48" s="134" t="s">
        <v>2439</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2440</v>
      </c>
      <c r="B49" s="65" t="s">
        <v>697</v>
      </c>
      <c r="C49" s="134" t="s">
        <v>2440</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2441</v>
      </c>
      <c r="B50" s="65" t="s">
        <v>2442</v>
      </c>
      <c r="C50" s="134" t="s">
        <v>2441</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2443</v>
      </c>
      <c r="B51" s="65" t="s">
        <v>2444</v>
      </c>
      <c r="C51" s="134" t="s">
        <v>2443</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2447</v>
      </c>
      <c r="B53" s="65" t="s">
        <v>2448</v>
      </c>
      <c r="C53" s="134" t="s">
        <v>2447</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2449</v>
      </c>
      <c r="B54" s="65" t="s">
        <v>2450</v>
      </c>
      <c r="C54" s="134" t="s">
        <v>2449</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2451</v>
      </c>
      <c r="B55" s="65" t="s">
        <v>2452</v>
      </c>
      <c r="C55" s="134" t="s">
        <v>2451</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2455</v>
      </c>
      <c r="B57" s="65" t="s">
        <v>2456</v>
      </c>
      <c r="C57" s="134" t="s">
        <v>2455</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2457</v>
      </c>
      <c r="B58" s="65" t="s">
        <v>2458</v>
      </c>
      <c r="C58" s="134" t="s">
        <v>2457</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2459</v>
      </c>
      <c r="B59" s="65" t="s">
        <v>2460</v>
      </c>
      <c r="C59" s="134" t="s">
        <v>2459</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2461</v>
      </c>
      <c r="B60" s="65" t="s">
        <v>2462</v>
      </c>
      <c r="C60" s="134" t="s">
        <v>2461</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2463</v>
      </c>
      <c r="B61" s="65" t="s">
        <v>2464</v>
      </c>
      <c r="C61" s="134" t="s">
        <v>2463</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2465</v>
      </c>
      <c r="B62" s="65" t="s">
        <v>2466</v>
      </c>
      <c r="C62" s="134" t="s">
        <v>2465</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2469</v>
      </c>
      <c r="B64" s="65" t="s">
        <v>2470</v>
      </c>
      <c r="C64" s="134" t="s">
        <v>2469</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2471</v>
      </c>
      <c r="B65" s="65" t="s">
        <v>2472</v>
      </c>
      <c r="C65" s="134" t="s">
        <v>2471</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2473</v>
      </c>
      <c r="B66" s="65" t="s">
        <v>2474</v>
      </c>
      <c r="C66" s="134" t="s">
        <v>2473</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2475</v>
      </c>
      <c r="B67" s="65" t="s">
        <v>2476</v>
      </c>
      <c r="C67" s="134" t="s">
        <v>2475</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2477</v>
      </c>
      <c r="B68" s="65" t="s">
        <v>2478</v>
      </c>
      <c r="C68" s="134" t="s">
        <v>2477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2479</v>
      </c>
      <c r="B69" s="65" t="s">
        <v>2480</v>
      </c>
      <c r="C69" s="134" t="s">
        <v>2479</v>
      </c>
      <c r="D69" s="79">
        <f>D70+D82+D88+D119+D135+D147+D165+D171</f>
        <v>115976.58</v>
      </c>
      <c r="E69" s="79">
        <f>E70+E82+E88+E119+E135+E147+E165+E171</f>
        <v>167501.44</v>
      </c>
      <c r="F69" s="71">
        <f t="shared" si="1"/>
        <v>144.42695240711529</v>
      </c>
      <c r="G69" s="66"/>
      <c r="H69" s="66"/>
      <c r="I69" s="66"/>
      <c r="J69" s="66"/>
      <c r="K69" s="66"/>
      <c r="L69" s="66"/>
      <c r="M69" s="66"/>
      <c r="N69" s="66"/>
      <c r="O69" s="66"/>
      <c r="P69" s="66"/>
      <c r="Q69" s="66"/>
      <c r="R69" s="66"/>
      <c r="S69" s="66"/>
      <c r="T69" s="66"/>
      <c r="U69" s="66"/>
      <c r="V69" s="66"/>
      <c r="W69" s="66"/>
    </row>
    <row r="70" spans="1:23" ht="12.75" customHeight="1" x14ac:dyDescent="0.2">
      <c r="A70" s="70" t="s">
        <v>2481</v>
      </c>
      <c r="B70" s="65" t="s">
        <v>2482</v>
      </c>
      <c r="C70" s="134" t="s">
        <v>2481</v>
      </c>
      <c r="D70" s="79">
        <f t="shared" ref="D70:E70" si="12">+D71+D76+D80+D81</f>
        <v>19389.84</v>
      </c>
      <c r="E70" s="79">
        <f t="shared" si="12"/>
        <v>55425.98</v>
      </c>
      <c r="F70" s="71">
        <f t="shared" si="1"/>
        <v>285.85063105213868</v>
      </c>
      <c r="G70" s="66"/>
      <c r="H70" s="66"/>
      <c r="I70" s="66"/>
      <c r="J70" s="66"/>
      <c r="K70" s="66"/>
      <c r="L70" s="66"/>
      <c r="M70" s="66"/>
      <c r="N70" s="66"/>
      <c r="O70" s="66"/>
      <c r="P70" s="66"/>
      <c r="Q70" s="66"/>
      <c r="R70" s="66"/>
      <c r="S70" s="66"/>
      <c r="T70" s="66"/>
      <c r="U70" s="66"/>
      <c r="V70" s="66"/>
      <c r="W70" s="66"/>
    </row>
    <row r="71" spans="1:23" ht="12.75" customHeight="1" x14ac:dyDescent="0.2">
      <c r="A71" s="70" t="s">
        <v>2483</v>
      </c>
      <c r="B71" s="65" t="s">
        <v>2484</v>
      </c>
      <c r="C71" s="134" t="s">
        <v>2483</v>
      </c>
      <c r="D71" s="79">
        <f t="shared" ref="D71:E71" si="13">SUM(D72:D75)</f>
        <v>19389.84</v>
      </c>
      <c r="E71" s="79">
        <f t="shared" si="13"/>
        <v>55425.98</v>
      </c>
      <c r="F71" s="71">
        <f t="shared" si="1"/>
        <v>285.85063105213868</v>
      </c>
      <c r="G71" s="66"/>
      <c r="H71" s="66"/>
      <c r="I71" s="66"/>
      <c r="J71" s="66"/>
      <c r="K71" s="66"/>
      <c r="L71" s="66"/>
      <c r="M71" s="66"/>
      <c r="N71" s="66"/>
      <c r="O71" s="66"/>
      <c r="P71" s="66"/>
      <c r="Q71" s="66"/>
      <c r="R71" s="66"/>
      <c r="S71" s="66"/>
      <c r="T71" s="66"/>
      <c r="U71" s="66"/>
      <c r="V71" s="66"/>
      <c r="W71" s="66"/>
    </row>
    <row r="72" spans="1:23" ht="12.75" customHeight="1" x14ac:dyDescent="0.2">
      <c r="A72" s="70" t="s">
        <v>2485</v>
      </c>
      <c r="B72" s="65" t="s">
        <v>2486</v>
      </c>
      <c r="C72" s="134" t="s">
        <v>2485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2487</v>
      </c>
      <c r="B73" s="65" t="s">
        <v>2488</v>
      </c>
      <c r="C73" s="134" t="s">
        <v>2487</v>
      </c>
      <c r="D73" s="192">
        <v>19389.84</v>
      </c>
      <c r="E73" s="192">
        <v>55425.98</v>
      </c>
      <c r="F73" s="71">
        <f t="shared" si="1"/>
        <v>285.85063105213868</v>
      </c>
      <c r="G73" s="66"/>
      <c r="H73" s="66"/>
      <c r="I73" s="66"/>
      <c r="J73" s="66"/>
      <c r="K73" s="66"/>
      <c r="L73" s="66"/>
      <c r="M73" s="66"/>
      <c r="N73" s="66"/>
      <c r="O73" s="66"/>
      <c r="P73" s="66"/>
      <c r="Q73" s="66"/>
      <c r="R73" s="66"/>
      <c r="S73" s="66"/>
      <c r="T73" s="66"/>
      <c r="U73" s="66"/>
      <c r="V73" s="66"/>
      <c r="W73" s="66"/>
    </row>
    <row r="74" spans="1:23" ht="12.75" customHeight="1" x14ac:dyDescent="0.2">
      <c r="A74" s="70" t="s">
        <v>2489</v>
      </c>
      <c r="B74" s="65" t="s">
        <v>2490</v>
      </c>
      <c r="C74" s="134" t="s">
        <v>2489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2491</v>
      </c>
      <c r="B75" s="65" t="s">
        <v>2492</v>
      </c>
      <c r="C75" s="134" t="s">
        <v>2491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2495</v>
      </c>
      <c r="B77" s="65" t="s">
        <v>2496</v>
      </c>
      <c r="C77" s="134" t="s">
        <v>2495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2497</v>
      </c>
      <c r="B78" s="65" t="s">
        <v>2498</v>
      </c>
      <c r="C78" s="134" t="s">
        <v>2497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2499</v>
      </c>
      <c r="B79" s="65" t="s">
        <v>2500</v>
      </c>
      <c r="C79" s="134" t="s">
        <v>2499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2501</v>
      </c>
      <c r="B80" s="65" t="s">
        <v>2502</v>
      </c>
      <c r="C80" s="134" t="s">
        <v>2501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2503</v>
      </c>
      <c r="B81" s="65" t="s">
        <v>2504</v>
      </c>
      <c r="C81" s="134" t="s">
        <v>2503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2505</v>
      </c>
      <c r="B82" s="65" t="s">
        <v>2506</v>
      </c>
      <c r="C82" s="134" t="s">
        <v>2505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2507</v>
      </c>
      <c r="B83" s="65" t="s">
        <v>2508</v>
      </c>
      <c r="C83" s="134" t="s">
        <v>2507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2509</v>
      </c>
      <c r="B84" s="65" t="s">
        <v>2510</v>
      </c>
      <c r="C84" s="134" t="s">
        <v>2509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2511</v>
      </c>
      <c r="B85" s="65" t="s">
        <v>2512</v>
      </c>
      <c r="C85" s="134" t="s">
        <v>2511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2513</v>
      </c>
      <c r="B86" s="65" t="s">
        <v>2514</v>
      </c>
      <c r="C86" s="134" t="s">
        <v>2513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2515</v>
      </c>
      <c r="B87" s="65" t="s">
        <v>2516</v>
      </c>
      <c r="C87" s="134" t="s">
        <v>2515</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2521</v>
      </c>
      <c r="B90" s="65" t="s">
        <v>2522</v>
      </c>
      <c r="C90" s="134" t="s">
        <v>2521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2523</v>
      </c>
      <c r="B91" s="65" t="s">
        <v>2524</v>
      </c>
      <c r="C91" s="134" t="s">
        <v>2523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2525</v>
      </c>
      <c r="B92" s="65" t="s">
        <v>2526</v>
      </c>
      <c r="C92" s="134" t="s">
        <v>2525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2527</v>
      </c>
      <c r="B93" s="65" t="s">
        <v>2528</v>
      </c>
      <c r="C93" s="134" t="s">
        <v>2527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2529</v>
      </c>
      <c r="B94" s="65" t="s">
        <v>2530</v>
      </c>
      <c r="C94" s="134" t="s">
        <v>2529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2531</v>
      </c>
      <c r="B95" s="65" t="s">
        <v>2532</v>
      </c>
      <c r="C95" s="134" t="s">
        <v>2531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2533</v>
      </c>
      <c r="B96" s="65" t="s">
        <v>2534</v>
      </c>
      <c r="C96" s="134" t="s">
        <v>2533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2535</v>
      </c>
      <c r="B97" s="65" t="s">
        <v>2536</v>
      </c>
      <c r="C97" s="134" t="s">
        <v>2535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2537</v>
      </c>
      <c r="B98" s="65" t="s">
        <v>2538</v>
      </c>
      <c r="C98" s="134" t="s">
        <v>2537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2539</v>
      </c>
      <c r="B99" s="65" t="s">
        <v>2540</v>
      </c>
      <c r="C99" s="134" t="s">
        <v>2539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2541</v>
      </c>
      <c r="B100" s="65" t="s">
        <v>2542</v>
      </c>
      <c r="C100" s="134" t="s">
        <v>2541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2543</v>
      </c>
      <c r="B101" s="65" t="s">
        <v>2544</v>
      </c>
      <c r="C101" s="134" t="s">
        <v>2543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2545</v>
      </c>
      <c r="B102" s="65" t="s">
        <v>2546</v>
      </c>
      <c r="C102" s="134" t="s">
        <v>2545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2547</v>
      </c>
      <c r="B103" s="65" t="s">
        <v>2548</v>
      </c>
      <c r="C103" s="134" t="s">
        <v>2547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2549</v>
      </c>
      <c r="B104" s="65" t="s">
        <v>2550</v>
      </c>
      <c r="C104" s="134" t="s">
        <v>2549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2551</v>
      </c>
      <c r="B105" s="65" t="s">
        <v>2552</v>
      </c>
      <c r="C105" s="134" t="s">
        <v>2551</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2553</v>
      </c>
      <c r="B106" s="65" t="s">
        <v>2554</v>
      </c>
      <c r="C106" s="134" t="s">
        <v>2553</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2557</v>
      </c>
      <c r="B108" s="65" t="s">
        <v>2558</v>
      </c>
      <c r="C108" s="134" t="s">
        <v>2557</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2559</v>
      </c>
      <c r="B109" s="65" t="s">
        <v>2560</v>
      </c>
      <c r="C109" s="134" t="s">
        <v>2559</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2561</v>
      </c>
      <c r="B110" s="65" t="s">
        <v>2562</v>
      </c>
      <c r="C110" s="134" t="s">
        <v>2561</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2563</v>
      </c>
      <c r="B111" s="65" t="s">
        <v>2564</v>
      </c>
      <c r="C111" s="134" t="s">
        <v>2563</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2565</v>
      </c>
      <c r="B112" s="65" t="s">
        <v>2566</v>
      </c>
      <c r="C112" s="134" t="s">
        <v>2565</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2567</v>
      </c>
      <c r="B113" s="65" t="s">
        <v>2568</v>
      </c>
      <c r="C113" s="134" t="s">
        <v>2567</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2569</v>
      </c>
      <c r="B114" s="65" t="s">
        <v>2570</v>
      </c>
      <c r="C114" s="134" t="s">
        <v>2569</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2571</v>
      </c>
      <c r="B115" s="65" t="s">
        <v>2572</v>
      </c>
      <c r="C115" s="134" t="s">
        <v>2571</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2573</v>
      </c>
      <c r="B116" s="65" t="s">
        <v>2574</v>
      </c>
      <c r="C116" s="134" t="s">
        <v>2573</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2575</v>
      </c>
      <c r="B117" s="65" t="s">
        <v>2576</v>
      </c>
      <c r="C117" s="134" t="s">
        <v>2575</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2577</v>
      </c>
      <c r="B118" s="65" t="s">
        <v>2578</v>
      </c>
      <c r="C118" s="134" t="s">
        <v>2577</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2583</v>
      </c>
      <c r="B121" s="65" t="s">
        <v>2584</v>
      </c>
      <c r="C121" s="134" t="s">
        <v>2583</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2585</v>
      </c>
      <c r="B122" s="65" t="s">
        <v>2586</v>
      </c>
      <c r="C122" s="134" t="s">
        <v>2585</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2587</v>
      </c>
      <c r="B123" s="65" t="s">
        <v>2588</v>
      </c>
      <c r="C123" s="134" t="s">
        <v>2587</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2589</v>
      </c>
      <c r="B124" s="65" t="s">
        <v>2590</v>
      </c>
      <c r="C124" s="134" t="s">
        <v>2589</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2591</v>
      </c>
      <c r="B125" s="65" t="s">
        <v>2592</v>
      </c>
      <c r="C125" s="134" t="s">
        <v>2591</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2593</v>
      </c>
      <c r="B126" s="65" t="s">
        <v>2594</v>
      </c>
      <c r="C126" s="134" t="s">
        <v>2593</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2597</v>
      </c>
      <c r="B128" s="65" t="s">
        <v>2584</v>
      </c>
      <c r="C128" s="134" t="s">
        <v>2597</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2598</v>
      </c>
      <c r="B129" s="65" t="s">
        <v>2586</v>
      </c>
      <c r="C129" s="134" t="s">
        <v>2598</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2599</v>
      </c>
      <c r="B130" s="65" t="s">
        <v>2588</v>
      </c>
      <c r="C130" s="134" t="s">
        <v>2599</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2600</v>
      </c>
      <c r="B131" s="65" t="s">
        <v>2590</v>
      </c>
      <c r="C131" s="134" t="s">
        <v>2600</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2601</v>
      </c>
      <c r="B132" s="65" t="s">
        <v>2592</v>
      </c>
      <c r="C132" s="134" t="s">
        <v>2601</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2602</v>
      </c>
      <c r="B133" s="65" t="s">
        <v>2594</v>
      </c>
      <c r="C133" s="134" t="s">
        <v>2602</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2603</v>
      </c>
      <c r="B134" s="65" t="s">
        <v>2604</v>
      </c>
      <c r="C134" s="134" t="s">
        <v>2603</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2609</v>
      </c>
      <c r="B137" s="65" t="s">
        <v>921</v>
      </c>
      <c r="C137" s="134" t="s">
        <v>2609</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2610</v>
      </c>
      <c r="B138" s="65" t="s">
        <v>923</v>
      </c>
      <c r="C138" s="134" t="s">
        <v>2610</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2611</v>
      </c>
      <c r="B139" s="65" t="s">
        <v>925</v>
      </c>
      <c r="C139" s="134" t="s">
        <v>2611</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2612</v>
      </c>
      <c r="B140" s="65" t="s">
        <v>1131</v>
      </c>
      <c r="C140" s="134" t="s">
        <v>2612</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2613</v>
      </c>
      <c r="B141" s="182" t="s">
        <v>1135</v>
      </c>
      <c r="C141" s="134" t="s">
        <v>2613</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2614</v>
      </c>
      <c r="B142" s="65" t="s">
        <v>937</v>
      </c>
      <c r="C142" s="134" t="s">
        <v>2614</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2617</v>
      </c>
      <c r="B144" s="65" t="s">
        <v>1137</v>
      </c>
      <c r="C144" s="134" t="s">
        <v>2617</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2618</v>
      </c>
      <c r="B145" s="65" t="s">
        <v>939</v>
      </c>
      <c r="C145" s="134" t="s">
        <v>2618</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2619</v>
      </c>
      <c r="B146" s="65" t="s">
        <v>2620</v>
      </c>
      <c r="C146" s="134" t="s">
        <v>2619</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2621</v>
      </c>
      <c r="B147" s="65" t="s">
        <v>2622</v>
      </c>
      <c r="C147" s="134" t="s">
        <v>2621</v>
      </c>
      <c r="D147" s="79">
        <f t="shared" ref="D147:E147" si="24">SUM(D148:D150)+SUM(D159:D163)-D164</f>
        <v>0</v>
      </c>
      <c r="E147" s="79">
        <f t="shared" si="24"/>
        <v>7048.98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2623</v>
      </c>
      <c r="B148" s="65" t="s">
        <v>2624</v>
      </c>
      <c r="C148" s="134" t="s">
        <v>2623</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2625</v>
      </c>
      <c r="B149" s="65" t="s">
        <v>2626</v>
      </c>
      <c r="C149" s="134" t="s">
        <v>2625</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2627</v>
      </c>
      <c r="B150" s="65" t="s">
        <v>2628</v>
      </c>
      <c r="C150" s="134" t="s">
        <v>2627</v>
      </c>
      <c r="D150" s="79">
        <f t="shared" ref="D150:E150" si="25">SUM(D151:D158)</f>
        <v>0</v>
      </c>
      <c r="E150" s="79">
        <f t="shared" si="25"/>
        <v>7048.98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2629</v>
      </c>
      <c r="B151" s="65" t="s">
        <v>2630</v>
      </c>
      <c r="C151" s="134" t="s">
        <v>2629</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2631</v>
      </c>
      <c r="B152" s="65" t="s">
        <v>2632</v>
      </c>
      <c r="C152" s="134" t="s">
        <v>2631</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2633</v>
      </c>
      <c r="B153" s="65" t="s">
        <v>2634</v>
      </c>
      <c r="C153" s="134" t="s">
        <v>2633</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2635</v>
      </c>
      <c r="B154" s="65" t="s">
        <v>2636</v>
      </c>
      <c r="C154" s="134" t="s">
        <v>2635</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2637</v>
      </c>
      <c r="B155" s="65" t="s">
        <v>2638</v>
      </c>
      <c r="C155" s="134" t="s">
        <v>2637</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2639</v>
      </c>
      <c r="B156" s="65" t="s">
        <v>2640</v>
      </c>
      <c r="C156" s="134" t="s">
        <v>2639</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2641</v>
      </c>
      <c r="B157" s="65" t="s">
        <v>2642</v>
      </c>
      <c r="C157" s="134" t="s">
        <v>2641</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2643</v>
      </c>
      <c r="B158" s="65" t="s">
        <v>2644</v>
      </c>
      <c r="C158" s="134" t="s">
        <v>2643</v>
      </c>
      <c r="D158" s="192">
        <v>0</v>
      </c>
      <c r="E158" s="192">
        <v>7048.98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2645</v>
      </c>
      <c r="B159" s="65" t="s">
        <v>2646</v>
      </c>
      <c r="C159" s="134" t="s">
        <v>2645</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2647</v>
      </c>
      <c r="B160" s="182" t="s">
        <v>2648</v>
      </c>
      <c r="C160" s="134" t="s">
        <v>2647</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2649</v>
      </c>
      <c r="B161" s="65" t="s">
        <v>2650</v>
      </c>
      <c r="C161" s="134" t="s">
        <v>2649</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2651</v>
      </c>
      <c r="B162" s="65" t="s">
        <v>2652</v>
      </c>
      <c r="C162" s="134" t="s">
        <v>2651</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2653</v>
      </c>
      <c r="B163" s="65" t="s">
        <v>2654</v>
      </c>
      <c r="C163" s="134" t="s">
        <v>2653</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2655</v>
      </c>
      <c r="B164" s="65" t="s">
        <v>2656</v>
      </c>
      <c r="C164" s="134" t="s">
        <v>2655</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2657</v>
      </c>
      <c r="B165" s="65" t="s">
        <v>2658</v>
      </c>
      <c r="C165" s="134" t="s">
        <v>2657</v>
      </c>
      <c r="D165" s="79">
        <f t="shared" ref="D165:E165" si="26">SUM(D166:D169)-D170</f>
        <v>6861.5</v>
      </c>
      <c r="E165" s="79">
        <f t="shared" si="26"/>
        <v>6861.5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2659</v>
      </c>
      <c r="B166" s="65" t="s">
        <v>2660</v>
      </c>
      <c r="C166" s="134" t="s">
        <v>2659</v>
      </c>
      <c r="D166" s="192">
        <v>6861.5</v>
      </c>
      <c r="E166" s="192">
        <v>6861.5</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2661</v>
      </c>
      <c r="B167" s="65" t="s">
        <v>2662</v>
      </c>
      <c r="C167" s="134" t="s">
        <v>2661</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2663</v>
      </c>
      <c r="B168" s="65" t="s">
        <v>2664</v>
      </c>
      <c r="C168" s="134" t="s">
        <v>2663</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2665</v>
      </c>
      <c r="B169" s="65" t="s">
        <v>2666</v>
      </c>
      <c r="C169" s="134" t="s">
        <v>2665</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2667</v>
      </c>
      <c r="B170" s="65" t="s">
        <v>2668</v>
      </c>
      <c r="C170" s="134" t="s">
        <v>2667</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2669</v>
      </c>
      <c r="C171" s="134" t="s">
        <v>1251</v>
      </c>
      <c r="D171" s="79">
        <f t="shared" ref="D171:E171" si="27">SUM(D172:D174)</f>
        <v>89725.24</v>
      </c>
      <c r="E171" s="79">
        <f t="shared" si="27"/>
        <v>98164.98</v>
      </c>
      <c r="F171" s="71">
        <f t="shared" si="1"/>
        <v>109.40620498758209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2670</v>
      </c>
      <c r="B172" s="65" t="s">
        <v>2671</v>
      </c>
      <c r="C172" s="134" t="s">
        <v>2670</v>
      </c>
      <c r="D172" s="192">
        <v>89725.24</v>
      </c>
      <c r="E172" s="192">
        <v>98164.98</v>
      </c>
      <c r="F172" s="71">
        <f t="shared" si="1"/>
        <v>109.40620498758209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2672</v>
      </c>
      <c r="B173" s="65" t="s">
        <v>2673</v>
      </c>
      <c r="C173" s="134" t="s">
        <v>2672</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2674</v>
      </c>
      <c r="B174" s="65" t="s">
        <v>2675</v>
      </c>
      <c r="C174" s="134" t="s">
        <v>2674</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2676</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2677</v>
      </c>
      <c r="C176" s="134" t="s">
        <v>2678</v>
      </c>
      <c r="D176" s="79">
        <f>D177+D251</f>
        <v>2111266.87</v>
      </c>
      <c r="E176" s="79">
        <f>E177+E251</f>
        <v>2163508.0300000003</v>
      </c>
      <c r="F176" s="71">
        <f t="shared" si="1"/>
        <v>102.47439870071943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2679</v>
      </c>
      <c r="B177" s="65" t="s">
        <v>2680</v>
      </c>
      <c r="C177" s="134" t="s">
        <v>2679</v>
      </c>
      <c r="D177" s="79">
        <f>D178+D197+D203+D219+D247+D248</f>
        <v>108337.23000000001</v>
      </c>
      <c r="E177" s="79">
        <f>E178+E197+E203+E219+E247+E248</f>
        <v>140239.09999999998</v>
      </c>
      <c r="F177" s="71">
        <f t="shared" si="1"/>
        <v>129.44682082050645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2681</v>
      </c>
      <c r="B178" s="65" t="s">
        <v>2682</v>
      </c>
      <c r="C178" s="134" t="s">
        <v>2681</v>
      </c>
      <c r="D178" s="79">
        <f>SUM(D179:D181)+D185+D186+SUM(D194:D196)</f>
        <v>108325.43000000001</v>
      </c>
      <c r="E178" s="79">
        <f>SUM(E179:E181)+E185+E186+SUM(E194:E196)</f>
        <v>103567.09999999999</v>
      </c>
      <c r="F178" s="71">
        <f t="shared" si="1"/>
        <v>95.607374925721487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2683</v>
      </c>
      <c r="B179" s="65" t="s">
        <v>2684</v>
      </c>
      <c r="C179" s="134" t="s">
        <v>2683</v>
      </c>
      <c r="D179" s="192">
        <v>89725.24</v>
      </c>
      <c r="E179" s="192">
        <v>98164.98</v>
      </c>
      <c r="F179" s="71">
        <f t="shared" si="1"/>
        <v>109.40620498758209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2685</v>
      </c>
      <c r="B180" s="65" t="s">
        <v>2686</v>
      </c>
      <c r="C180" s="134" t="s">
        <v>2685</v>
      </c>
      <c r="D180" s="192">
        <v>18397.11</v>
      </c>
      <c r="E180" s="192">
        <v>5402.12</v>
      </c>
      <c r="F180" s="71">
        <f t="shared" si="1"/>
        <v>29.36395988282942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2687</v>
      </c>
      <c r="B181" s="65" t="s">
        <v>2688</v>
      </c>
      <c r="C181" s="134" t="s">
        <v>2687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2689</v>
      </c>
      <c r="B182" s="65" t="s">
        <v>2690</v>
      </c>
      <c r="C182" s="134" t="s">
        <v>2689</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2691</v>
      </c>
      <c r="B183" s="65" t="s">
        <v>2692</v>
      </c>
      <c r="C183" s="134" t="s">
        <v>2691</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2693</v>
      </c>
      <c r="B184" s="65" t="s">
        <v>2694</v>
      </c>
      <c r="C184" s="134" t="s">
        <v>2693</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2695</v>
      </c>
      <c r="B185" s="65" t="s">
        <v>2696</v>
      </c>
      <c r="C185" s="134" t="s">
        <v>2695</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2699</v>
      </c>
      <c r="B187" s="65" t="s">
        <v>2700</v>
      </c>
      <c r="C187" s="134" t="s">
        <v>2699</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2701</v>
      </c>
      <c r="B188" s="65" t="s">
        <v>2702</v>
      </c>
      <c r="C188" s="134" t="s">
        <v>2701</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2703</v>
      </c>
      <c r="B189" s="65" t="s">
        <v>2704</v>
      </c>
      <c r="C189" s="134" t="s">
        <v>2703</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2705</v>
      </c>
      <c r="B190" s="65" t="s">
        <v>2706</v>
      </c>
      <c r="C190" s="134" t="s">
        <v>2705</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2707</v>
      </c>
      <c r="B191" s="65" t="s">
        <v>2708</v>
      </c>
      <c r="C191" s="134" t="s">
        <v>2707</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2709</v>
      </c>
      <c r="B192" s="65" t="s">
        <v>2710</v>
      </c>
      <c r="C192" s="134" t="s">
        <v>2709</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2711</v>
      </c>
      <c r="B193" s="65" t="s">
        <v>2712</v>
      </c>
      <c r="C193" s="134" t="s">
        <v>2711</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2713</v>
      </c>
      <c r="B194" s="65" t="s">
        <v>2714</v>
      </c>
      <c r="C194" s="134" t="s">
        <v>2713</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2715</v>
      </c>
      <c r="B195" s="65" t="s">
        <v>2716</v>
      </c>
      <c r="C195" s="134" t="s">
        <v>2715</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2717</v>
      </c>
      <c r="B196" s="65" t="s">
        <v>2718</v>
      </c>
      <c r="C196" s="134" t="s">
        <v>2717</v>
      </c>
      <c r="D196" s="192">
        <v>203.08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2719</v>
      </c>
      <c r="B197" s="65" t="s">
        <v>2720</v>
      </c>
      <c r="C197" s="134" t="s">
        <v>2719</v>
      </c>
      <c r="D197" s="79">
        <f>SUM(D198:D202)</f>
        <v>11.8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2721</v>
      </c>
      <c r="B198" s="65" t="s">
        <v>2722</v>
      </c>
      <c r="C198" s="134" t="s">
        <v>2721</v>
      </c>
      <c r="D198" s="192">
        <v>11.8</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2723</v>
      </c>
      <c r="B199" s="65" t="s">
        <v>2724</v>
      </c>
      <c r="C199" s="134" t="s">
        <v>2723</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2725</v>
      </c>
      <c r="B200" s="65" t="s">
        <v>2726</v>
      </c>
      <c r="C200" s="134" t="s">
        <v>2725</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2727</v>
      </c>
      <c r="B201" s="65" t="s">
        <v>2728</v>
      </c>
      <c r="C201" s="134" t="s">
        <v>2727</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2729</v>
      </c>
      <c r="B202" s="65" t="s">
        <v>2730</v>
      </c>
      <c r="C202" s="134" t="s">
        <v>2729</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2735</v>
      </c>
      <c r="B205" s="65" t="s">
        <v>2736</v>
      </c>
      <c r="C205" s="134" t="s">
        <v>2735</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2737</v>
      </c>
      <c r="B206" s="65" t="s">
        <v>2738</v>
      </c>
      <c r="C206" s="134" t="s">
        <v>2737</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2739</v>
      </c>
      <c r="B207" s="65" t="s">
        <v>2740</v>
      </c>
      <c r="C207" s="134" t="s">
        <v>2739</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2741</v>
      </c>
      <c r="B208" s="65" t="s">
        <v>2742</v>
      </c>
      <c r="C208" s="134" t="s">
        <v>2741</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2743</v>
      </c>
      <c r="B209" s="65" t="s">
        <v>2744</v>
      </c>
      <c r="C209" s="134" t="s">
        <v>2743</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2745</v>
      </c>
      <c r="B210" s="65" t="s">
        <v>2746</v>
      </c>
      <c r="C210" s="134" t="s">
        <v>2745</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2749</v>
      </c>
      <c r="B212" s="65" t="s">
        <v>2736</v>
      </c>
      <c r="C212" s="134" t="s">
        <v>2749</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2750</v>
      </c>
      <c r="B213" s="65" t="s">
        <v>2738</v>
      </c>
      <c r="C213" s="134" t="s">
        <v>2750</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2751</v>
      </c>
      <c r="B214" s="65" t="s">
        <v>2740</v>
      </c>
      <c r="C214" s="134" t="s">
        <v>2751</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2752</v>
      </c>
      <c r="B215" s="65" t="s">
        <v>2742</v>
      </c>
      <c r="C215" s="134" t="s">
        <v>2752</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2753</v>
      </c>
      <c r="B216" s="65" t="s">
        <v>2744</v>
      </c>
      <c r="C216" s="134" t="s">
        <v>2753</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2754</v>
      </c>
      <c r="B217" s="65" t="s">
        <v>2746</v>
      </c>
      <c r="C217" s="134" t="s">
        <v>2754</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2755</v>
      </c>
      <c r="B218" s="65" t="s">
        <v>2756</v>
      </c>
      <c r="C218" s="134" t="s">
        <v>2755</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2761</v>
      </c>
      <c r="B221" s="65" t="s">
        <v>2762</v>
      </c>
      <c r="C221" s="134" t="s">
        <v>2761</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2763</v>
      </c>
      <c r="B222" s="65" t="s">
        <v>2764</v>
      </c>
      <c r="C222" s="134" t="s">
        <v>2763</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2765</v>
      </c>
      <c r="B223" s="65" t="s">
        <v>2766</v>
      </c>
      <c r="C223" s="134" t="s">
        <v>2765</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2767</v>
      </c>
      <c r="B224" s="65" t="s">
        <v>2768</v>
      </c>
      <c r="C224" s="134" t="s">
        <v>2767</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2769</v>
      </c>
      <c r="B225" s="65" t="s">
        <v>2770</v>
      </c>
      <c r="C225" s="134" t="s">
        <v>2769</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2771</v>
      </c>
      <c r="B226" s="65" t="s">
        <v>2772</v>
      </c>
      <c r="C226" s="134" t="s">
        <v>2771</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2773</v>
      </c>
      <c r="B227" s="65" t="s">
        <v>2774</v>
      </c>
      <c r="C227" s="134" t="s">
        <v>2773</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2775</v>
      </c>
      <c r="B228" s="65" t="s">
        <v>2776</v>
      </c>
      <c r="C228" s="134" t="s">
        <v>2775</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2777</v>
      </c>
      <c r="B229" s="65" t="s">
        <v>2778</v>
      </c>
      <c r="C229" s="134" t="s">
        <v>2777</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2779</v>
      </c>
      <c r="B230" s="65" t="s">
        <v>2780</v>
      </c>
      <c r="C230" s="134" t="s">
        <v>2779</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2781</v>
      </c>
      <c r="B231" s="65" t="s">
        <v>2782</v>
      </c>
      <c r="C231" s="134" t="s">
        <v>2781</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2783</v>
      </c>
      <c r="B232" s="65" t="s">
        <v>2784</v>
      </c>
      <c r="C232" s="134" t="s">
        <v>2783</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2785</v>
      </c>
      <c r="B233" s="65" t="s">
        <v>2786</v>
      </c>
      <c r="C233" s="134" t="s">
        <v>2785</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2787</v>
      </c>
      <c r="B234" s="65" t="s">
        <v>2788</v>
      </c>
      <c r="C234" s="134" t="s">
        <v>2787</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2789</v>
      </c>
      <c r="B235" s="65" t="s">
        <v>2790</v>
      </c>
      <c r="C235" s="134" t="s">
        <v>2789</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2791</v>
      </c>
      <c r="B236" s="182" t="s">
        <v>2792</v>
      </c>
      <c r="C236" s="134" t="s">
        <v>2791</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2795</v>
      </c>
      <c r="B238" s="65" t="s">
        <v>2796</v>
      </c>
      <c r="C238" s="134" t="s">
        <v>2795</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2797</v>
      </c>
      <c r="B239" s="65" t="s">
        <v>2798</v>
      </c>
      <c r="C239" s="134" t="s">
        <v>2797</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2799</v>
      </c>
      <c r="C240" s="134" t="s">
        <v>2800</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2801</v>
      </c>
      <c r="C241" s="134" t="s">
        <v>2802</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2803</v>
      </c>
      <c r="C242" s="134" t="s">
        <v>2804</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2805</v>
      </c>
      <c r="C243" s="134" t="s">
        <v>2806</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2807</v>
      </c>
      <c r="C244" s="134" t="s">
        <v>2808</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2809</v>
      </c>
      <c r="C245" s="134" t="s">
        <v>2810</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2811</v>
      </c>
      <c r="C246" s="134" t="s">
        <v>2812</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2813</v>
      </c>
      <c r="B247" s="65" t="s">
        <v>2814</v>
      </c>
      <c r="C247" s="134" t="s">
        <v>2813</v>
      </c>
      <c r="D247" s="192"/>
      <c r="E247" s="192">
        <v>36672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2817</v>
      </c>
      <c r="B249" s="65" t="s">
        <v>2818</v>
      </c>
      <c r="C249" s="134" t="s">
        <v>2817</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2819</v>
      </c>
      <c r="B250" s="65" t="s">
        <v>2820</v>
      </c>
      <c r="C250" s="134" t="s">
        <v>2819</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2821</v>
      </c>
      <c r="B251" s="65" t="s">
        <v>2822</v>
      </c>
      <c r="C251" s="134" t="s">
        <v>2821</v>
      </c>
      <c r="D251" s="79">
        <f>+D252+D255-D264+D274+D291</f>
        <v>2002929.64</v>
      </c>
      <c r="E251" s="79">
        <f>+E252+E255-E264+E274+E291</f>
        <v>2023268.9300000002</v>
      </c>
      <c r="F251" s="71">
        <f t="shared" si="1"/>
        <v>101.01547700896774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2823</v>
      </c>
      <c r="B252" s="65" t="s">
        <v>2824</v>
      </c>
      <c r="C252" s="134" t="s">
        <v>2823</v>
      </c>
      <c r="D252" s="79">
        <f>D253-D254</f>
        <v>1976301.39</v>
      </c>
      <c r="E252" s="79">
        <f>E253-E254</f>
        <v>1987732.35</v>
      </c>
      <c r="F252" s="71">
        <f t="shared" si="1"/>
        <v>100.57840165765406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2825</v>
      </c>
      <c r="B253" s="65" t="s">
        <v>2826</v>
      </c>
      <c r="C253" s="134" t="s">
        <v>2825</v>
      </c>
      <c r="D253" s="192">
        <v>1976301.39</v>
      </c>
      <c r="E253" s="192">
        <v>1987732.35</v>
      </c>
      <c r="F253" s="71">
        <f t="shared" si="1"/>
        <v>100.57840165765406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2827</v>
      </c>
      <c r="B254" s="65" t="s">
        <v>2828</v>
      </c>
      <c r="C254" s="134" t="s">
        <v>2827</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2829</v>
      </c>
      <c r="B255" s="65" t="s">
        <v>2830</v>
      </c>
      <c r="C255" s="134" t="s">
        <v>2829</v>
      </c>
      <c r="D255" s="79">
        <f>D256-D260</f>
        <v>26628.25</v>
      </c>
      <c r="E255" s="79">
        <f>E256-E260</f>
        <v>28487.599999999999</v>
      </c>
      <c r="F255" s="71">
        <f t="shared" si="1"/>
        <v>106.98262183958764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2831</v>
      </c>
      <c r="B256" s="65" t="s">
        <v>2832</v>
      </c>
      <c r="C256" s="134" t="s">
        <v>2831</v>
      </c>
      <c r="D256" s="79">
        <f>SUM(D257:D259)</f>
        <v>26628.25</v>
      </c>
      <c r="E256" s="79">
        <f>SUM(E257:E259)</f>
        <v>28487.599999999999</v>
      </c>
      <c r="F256" s="71">
        <f t="shared" si="1"/>
        <v>106.98262183958764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2833</v>
      </c>
      <c r="C257" s="134" t="s">
        <v>597</v>
      </c>
      <c r="D257" s="192">
        <v>26628.25</v>
      </c>
      <c r="E257" s="192">
        <v>28487.599999999999</v>
      </c>
      <c r="F257" s="71">
        <f t="shared" si="1"/>
        <v>106.98262183958764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2834</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2835</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2836</v>
      </c>
      <c r="B260" s="65" t="s">
        <v>2837</v>
      </c>
      <c r="C260" s="134" t="s">
        <v>2836</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2838</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2839</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2840</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2843</v>
      </c>
      <c r="B265" s="65" t="s">
        <v>2844</v>
      </c>
      <c r="C265" s="134" t="s">
        <v>2843</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2845</v>
      </c>
      <c r="B266" s="65" t="s">
        <v>2846</v>
      </c>
      <c r="C266" s="134" t="s">
        <v>2845</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2847</v>
      </c>
      <c r="B267" s="65" t="s">
        <v>2848</v>
      </c>
      <c r="C267" s="134" t="s">
        <v>2847</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2849</v>
      </c>
      <c r="B268" s="65" t="s">
        <v>2850</v>
      </c>
      <c r="C268" s="134" t="s">
        <v>2849</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2851</v>
      </c>
      <c r="B269" s="65" t="s">
        <v>2852</v>
      </c>
      <c r="C269" s="134" t="s">
        <v>2851</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2853</v>
      </c>
      <c r="B270" s="65" t="s">
        <v>2854</v>
      </c>
      <c r="C270" s="134" t="s">
        <v>2853</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2855</v>
      </c>
      <c r="B271" s="65" t="s">
        <v>2856</v>
      </c>
      <c r="C271" s="134" t="s">
        <v>2855</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2857</v>
      </c>
      <c r="B272" s="65" t="s">
        <v>2858</v>
      </c>
      <c r="C272" s="134" t="s">
        <v>2857</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2859</v>
      </c>
      <c r="B273" s="65" t="s">
        <v>2860</v>
      </c>
      <c r="C273" s="134" t="s">
        <v>2859</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2861</v>
      </c>
      <c r="C274" s="134" t="s">
        <v>601</v>
      </c>
      <c r="D274" s="79">
        <f>SUM(D275:D277)+SUM(D286:D290)</f>
        <v>0</v>
      </c>
      <c r="E274" s="79">
        <f>SUM(E275:E277)+SUM(E286:E290)</f>
        <v>7048.98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2862</v>
      </c>
      <c r="B275" s="65" t="s">
        <v>2863</v>
      </c>
      <c r="C275" s="134" t="s">
        <v>2862</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2864</v>
      </c>
      <c r="B276" s="65" t="s">
        <v>2865</v>
      </c>
      <c r="C276" s="134" t="s">
        <v>2864</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2866</v>
      </c>
      <c r="B277" s="65" t="s">
        <v>2867</v>
      </c>
      <c r="C277" s="134" t="s">
        <v>2866</v>
      </c>
      <c r="D277" s="79">
        <f>SUM(D278:D285)</f>
        <v>0</v>
      </c>
      <c r="E277" s="79">
        <f>SUM(E278:E285)</f>
        <v>7048.98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2868</v>
      </c>
      <c r="B278" s="65" t="s">
        <v>2869</v>
      </c>
      <c r="C278" s="134" t="s">
        <v>2868</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2870</v>
      </c>
      <c r="B279" s="65" t="s">
        <v>2871</v>
      </c>
      <c r="C279" s="134" t="s">
        <v>2870</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2872</v>
      </c>
      <c r="B280" s="65" t="s">
        <v>2873</v>
      </c>
      <c r="C280" s="134" t="s">
        <v>2872</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2874</v>
      </c>
      <c r="B281" s="65" t="s">
        <v>2875</v>
      </c>
      <c r="C281" s="134" t="s">
        <v>2874</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2876</v>
      </c>
      <c r="B282" s="65" t="s">
        <v>2877</v>
      </c>
      <c r="C282" s="134" t="s">
        <v>2876</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2878</v>
      </c>
      <c r="B283" s="65" t="s">
        <v>2879</v>
      </c>
      <c r="C283" s="134" t="s">
        <v>2878</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2880</v>
      </c>
      <c r="B284" s="65" t="s">
        <v>150</v>
      </c>
      <c r="C284" s="134" t="s">
        <v>2880</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2881</v>
      </c>
      <c r="B285" s="65" t="s">
        <v>2882</v>
      </c>
      <c r="C285" s="134" t="s">
        <v>2881</v>
      </c>
      <c r="D285" s="192">
        <v>0</v>
      </c>
      <c r="E285" s="192">
        <v>7048.98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2883</v>
      </c>
      <c r="B286" s="65" t="s">
        <v>2884</v>
      </c>
      <c r="C286" s="134" t="s">
        <v>2883</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2885</v>
      </c>
      <c r="B287" s="65" t="s">
        <v>2886</v>
      </c>
      <c r="C287" s="134" t="s">
        <v>2885</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2887</v>
      </c>
      <c r="B288" s="65" t="s">
        <v>2888</v>
      </c>
      <c r="C288" s="134" t="s">
        <v>2887</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2889</v>
      </c>
      <c r="B289" s="65" t="s">
        <v>2890</v>
      </c>
      <c r="C289" s="134" t="s">
        <v>2889</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2891</v>
      </c>
      <c r="B290" s="65" t="s">
        <v>2892</v>
      </c>
      <c r="C290" s="134" t="s">
        <v>2891</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2894</v>
      </c>
      <c r="B292" s="65" t="s">
        <v>2895</v>
      </c>
      <c r="C292" s="134" t="s">
        <v>2894</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2896</v>
      </c>
      <c r="B293" s="65" t="s">
        <v>2897</v>
      </c>
      <c r="C293" s="134" t="s">
        <v>2896</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2898</v>
      </c>
      <c r="B294" s="65" t="s">
        <v>2899</v>
      </c>
      <c r="C294" s="134" t="s">
        <v>2898</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2900</v>
      </c>
      <c r="B295" s="65" t="s">
        <v>2901</v>
      </c>
      <c r="C295" s="134" t="s">
        <v>2900</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2904</v>
      </c>
      <c r="B297" s="65" t="s">
        <v>2905</v>
      </c>
      <c r="C297" s="134" t="s">
        <v>2904</v>
      </c>
      <c r="D297" s="79">
        <f t="shared" ref="D297:E297" si="42">D298</f>
        <v>0</v>
      </c>
      <c r="E297" s="79">
        <f t="shared" si="42"/>
        <v>36672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2906</v>
      </c>
      <c r="B298" s="74" t="s">
        <v>2907</v>
      </c>
      <c r="C298" s="134" t="s">
        <v>2906</v>
      </c>
      <c r="D298" s="193">
        <v>0</v>
      </c>
      <c r="E298" s="193">
        <v>36672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2908</v>
      </c>
      <c r="B300" s="65" t="s">
        <v>2909</v>
      </c>
      <c r="C300" s="134" t="s">
        <v>2910</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2908</v>
      </c>
      <c r="B301" s="65" t="s">
        <v>2911</v>
      </c>
      <c r="C301" s="134" t="s">
        <v>2912</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2913</v>
      </c>
      <c r="B302" s="65" t="s">
        <v>2914</v>
      </c>
      <c r="C302" s="134" t="s">
        <v>2915</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2913</v>
      </c>
      <c r="B303" s="65" t="s">
        <v>2916</v>
      </c>
      <c r="C303" s="134" t="s">
        <v>2917</v>
      </c>
      <c r="D303" s="192">
        <v>0</v>
      </c>
      <c r="E303" s="192">
        <v>7048.98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2913</v>
      </c>
      <c r="B304" s="65" t="s">
        <v>2918</v>
      </c>
      <c r="C304" s="134" t="s">
        <v>2919</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2920</v>
      </c>
      <c r="B305" s="65" t="s">
        <v>2921</v>
      </c>
      <c r="C305" s="134" t="s">
        <v>2922</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2920</v>
      </c>
      <c r="B306" s="65" t="s">
        <v>2923</v>
      </c>
      <c r="C306" s="134" t="s">
        <v>2924</v>
      </c>
      <c r="D306" s="192">
        <v>6861.5</v>
      </c>
      <c r="E306" s="192">
        <v>6861.5</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2920</v>
      </c>
      <c r="B307" s="65" t="s">
        <v>2925</v>
      </c>
      <c r="C307" s="134" t="s">
        <v>2926</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2927</v>
      </c>
      <c r="B308" s="65" t="s">
        <v>2928</v>
      </c>
      <c r="C308" s="134" t="s">
        <v>2927</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2929</v>
      </c>
      <c r="B309" s="65" t="s">
        <v>2930</v>
      </c>
      <c r="C309" s="134" t="s">
        <v>2929</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2931</v>
      </c>
      <c r="B310" s="65" t="s">
        <v>2932</v>
      </c>
      <c r="C310" s="134" t="s">
        <v>2931</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2933</v>
      </c>
      <c r="B311" s="65" t="s">
        <v>2934</v>
      </c>
      <c r="C311" s="134" t="s">
        <v>2933</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2935</v>
      </c>
      <c r="B312" s="65" t="s">
        <v>2936</v>
      </c>
      <c r="C312" s="134" t="s">
        <v>2935</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2937</v>
      </c>
      <c r="B313" s="65" t="s">
        <v>2938</v>
      </c>
      <c r="C313" s="134" t="s">
        <v>2937</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2939</v>
      </c>
      <c r="B314" s="65" t="s">
        <v>2940</v>
      </c>
      <c r="C314" s="134" t="s">
        <v>2939</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2941</v>
      </c>
      <c r="B315" s="65" t="s">
        <v>2942</v>
      </c>
      <c r="C315" s="134" t="s">
        <v>2941</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2943</v>
      </c>
      <c r="B316" s="65" t="s">
        <v>2944</v>
      </c>
      <c r="C316" s="134" t="s">
        <v>2943</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2945</v>
      </c>
      <c r="B317" s="65" t="s">
        <v>2946</v>
      </c>
      <c r="C317" s="134" t="s">
        <v>2945</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2947</v>
      </c>
      <c r="B318" s="65" t="s">
        <v>2948</v>
      </c>
      <c r="C318" s="134" t="s">
        <v>2947</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2949</v>
      </c>
      <c r="B319" s="65" t="s">
        <v>2950</v>
      </c>
      <c r="C319" s="134" t="s">
        <v>2949</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2951</v>
      </c>
      <c r="B320" s="65" t="s">
        <v>2952</v>
      </c>
      <c r="C320" s="134" t="s">
        <v>2951</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2953</v>
      </c>
      <c r="B321" s="65" t="s">
        <v>2954</v>
      </c>
      <c r="C321" s="134" t="s">
        <v>2953</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2955</v>
      </c>
      <c r="B322" s="65" t="s">
        <v>2956</v>
      </c>
      <c r="C322" s="134" t="s">
        <v>2955</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2957</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2958</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2959</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2960</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2961</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2962</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2963</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2964</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2965</v>
      </c>
      <c r="B331" s="65" t="s">
        <v>2966</v>
      </c>
      <c r="C331" s="134" t="s">
        <v>2965</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2967</v>
      </c>
      <c r="B332" s="65" t="s">
        <v>2968</v>
      </c>
      <c r="C332" s="134" t="s">
        <v>2967</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2969</v>
      </c>
      <c r="B333" s="65" t="s">
        <v>2970</v>
      </c>
      <c r="C333" s="134" t="s">
        <v>2969</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2971</v>
      </c>
      <c r="B334" s="65" t="s">
        <v>2972</v>
      </c>
      <c r="C334" s="134" t="s">
        <v>2971</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2973</v>
      </c>
      <c r="B335" s="65" t="s">
        <v>2974</v>
      </c>
      <c r="C335" s="134" t="s">
        <v>2973</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2975</v>
      </c>
      <c r="B336" s="65" t="s">
        <v>2976</v>
      </c>
      <c r="C336" s="134" t="s">
        <v>2977</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2975</v>
      </c>
      <c r="B337" s="65" t="s">
        <v>2978</v>
      </c>
      <c r="C337" s="134" t="s">
        <v>2979</v>
      </c>
      <c r="D337" s="192">
        <v>108325.43</v>
      </c>
      <c r="E337" s="192">
        <v>103567.1</v>
      </c>
      <c r="F337" s="71">
        <f t="shared" si="43"/>
        <v>95.607374925721516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2980</v>
      </c>
      <c r="B338" s="65" t="s">
        <v>2981</v>
      </c>
      <c r="C338" s="134" t="s">
        <v>2982</v>
      </c>
      <c r="D338" s="192">
        <v>11.8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2980</v>
      </c>
      <c r="B339" s="65" t="s">
        <v>2983</v>
      </c>
      <c r="C339" s="134" t="s">
        <v>2984</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2985</v>
      </c>
      <c r="B340" s="65" t="s">
        <v>2986</v>
      </c>
      <c r="C340" s="134" t="s">
        <v>2987</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2985</v>
      </c>
      <c r="B341" s="65" t="s">
        <v>2988</v>
      </c>
      <c r="C341" s="134" t="s">
        <v>2989</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2990</v>
      </c>
      <c r="B342" s="65" t="s">
        <v>2991</v>
      </c>
      <c r="C342" s="134" t="s">
        <v>2992</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2990</v>
      </c>
      <c r="B343" s="65" t="s">
        <v>2993</v>
      </c>
      <c r="C343" s="134" t="s">
        <v>2994</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2995</v>
      </c>
      <c r="C344" s="134" t="s">
        <v>2996</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2997</v>
      </c>
      <c r="B345" s="182" t="s">
        <v>2998</v>
      </c>
      <c r="C345" s="134" t="s">
        <v>2997</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2999</v>
      </c>
      <c r="C346" s="134" t="s">
        <v>3000</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3001</v>
      </c>
      <c r="C347" s="134" t="s">
        <v>3002</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3003</v>
      </c>
      <c r="C349" s="134" t="s">
        <v>3004</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3005</v>
      </c>
      <c r="C350" s="134" t="s">
        <v>3006</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3007</v>
      </c>
      <c r="B351" s="182" t="s">
        <v>3008</v>
      </c>
      <c r="C351" s="134" t="s">
        <v>3007</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3009</v>
      </c>
      <c r="C352" s="134" t="s">
        <v>3010</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3011</v>
      </c>
      <c r="C353" s="134" t="s">
        <v>3012</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3013</v>
      </c>
      <c r="C357" s="134" t="s">
        <v>3014</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3015</v>
      </c>
      <c r="C358" s="134" t="s">
        <v>3016</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3017</v>
      </c>
      <c r="C360" s="134" t="s">
        <v>3018</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3019</v>
      </c>
      <c r="C362" s="134" t="s">
        <v>3020</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3021</v>
      </c>
      <c r="C363" s="134" t="s">
        <v>3022</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3023</v>
      </c>
      <c r="C364" s="134" t="s">
        <v>3024</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3025</v>
      </c>
      <c r="B365" s="182" t="s">
        <v>3026</v>
      </c>
      <c r="C365" s="134" t="s">
        <v>3025</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3027</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3028</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3029</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3030</v>
      </c>
      <c r="B369" s="182" t="s">
        <v>3031</v>
      </c>
      <c r="C369" s="134" t="s">
        <v>3030</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3032</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3033</v>
      </c>
      <c r="C371" s="134">
        <v>27521</v>
      </c>
      <c r="D371" s="192">
        <v>0</v>
      </c>
      <c r="E371" s="192">
        <v>36672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3034</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3035</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3036</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3037</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3038</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3039</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3040</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3041</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3042</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3055</v>
      </c>
      <c r="B387" s="182" t="s">
        <v>3056</v>
      </c>
      <c r="C387" s="134" t="s">
        <v>3055</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3057</v>
      </c>
      <c r="B388" s="182" t="s">
        <v>3058</v>
      </c>
      <c r="C388" s="134" t="s">
        <v>3057</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3059</v>
      </c>
      <c r="B389" s="182" t="s">
        <v>3060</v>
      </c>
      <c r="C389" s="134" t="s">
        <v>3059</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3061</v>
      </c>
      <c r="B390" s="182" t="s">
        <v>3062</v>
      </c>
      <c r="C390" s="134" t="s">
        <v>3061</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3063</v>
      </c>
      <c r="B391" s="286" t="s">
        <v>3064</v>
      </c>
      <c r="C391" s="287" t="s">
        <v>3063</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3065</v>
      </c>
      <c r="B392" s="286" t="s">
        <v>3066</v>
      </c>
      <c r="C392" s="287" t="s">
        <v>3065</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3067</v>
      </c>
      <c r="B393" s="286" t="s">
        <v>3068</v>
      </c>
      <c r="C393" s="287" t="s">
        <v>3067</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3069</v>
      </c>
      <c r="B394" s="286" t="s">
        <v>3070</v>
      </c>
      <c r="C394" s="287" t="s">
        <v>3069</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3071</v>
      </c>
      <c r="B395" s="286" t="s">
        <v>3072</v>
      </c>
      <c r="C395" s="287" t="s">
        <v>3071</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3073</v>
      </c>
      <c r="B396" s="286" t="s">
        <v>3074</v>
      </c>
      <c r="C396" s="287" t="s">
        <v>3073</v>
      </c>
      <c r="D396" s="288">
        <v>0</v>
      </c>
      <c r="E396" s="288">
        <v>36672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3075</v>
      </c>
      <c r="B397" s="86" t="s">
        <v>3076</v>
      </c>
      <c r="C397" s="255" t="s">
        <v>3075</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3077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3078</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3081</v>
      </c>
      <c r="B7" s="64" t="s">
        <v>3082</v>
      </c>
      <c r="C7" s="139" t="s">
        <v>3081</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3083</v>
      </c>
      <c r="B8" s="64" t="s">
        <v>3084</v>
      </c>
      <c r="C8" s="139" t="s">
        <v>3083</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3085</v>
      </c>
      <c r="B9" s="64" t="s">
        <v>3086</v>
      </c>
      <c r="C9" s="139" t="s">
        <v>3085</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3088</v>
      </c>
      <c r="B11" s="64" t="s">
        <v>3089</v>
      </c>
      <c r="C11" s="139" t="s">
        <v>3088</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3090</v>
      </c>
      <c r="B12" s="64" t="s">
        <v>3091</v>
      </c>
      <c r="C12" s="139" t="s">
        <v>3090</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3094</v>
      </c>
      <c r="B14" s="64" t="s">
        <v>3095</v>
      </c>
      <c r="C14" s="139" t="s">
        <v>3094</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3096</v>
      </c>
      <c r="B15" s="64" t="s">
        <v>3097</v>
      </c>
      <c r="C15" s="139" t="s">
        <v>3096</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3098</v>
      </c>
      <c r="B16" s="64" t="s">
        <v>3099</v>
      </c>
      <c r="C16" s="139" t="s">
        <v>3098</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3100</v>
      </c>
      <c r="B17" s="64" t="s">
        <v>3101</v>
      </c>
      <c r="C17" s="139" t="s">
        <v>3100</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3102</v>
      </c>
      <c r="B18" s="64" t="s">
        <v>3103</v>
      </c>
      <c r="C18" s="139" t="s">
        <v>3102</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3104</v>
      </c>
      <c r="B19" s="64" t="s">
        <v>3105</v>
      </c>
      <c r="C19" s="139" t="s">
        <v>3104</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3106</v>
      </c>
      <c r="B20" s="64" t="s">
        <v>3107</v>
      </c>
      <c r="C20" s="139" t="s">
        <v>3106</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3108</v>
      </c>
      <c r="B21" s="64" t="s">
        <v>3109</v>
      </c>
      <c r="C21" s="139" t="s">
        <v>3108</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3111</v>
      </c>
      <c r="B23" s="64" t="s">
        <v>3112</v>
      </c>
      <c r="C23" s="139" t="s">
        <v>3111</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3113</v>
      </c>
      <c r="B24" s="64" t="s">
        <v>3114</v>
      </c>
      <c r="C24" s="139" t="s">
        <v>3113</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3115</v>
      </c>
      <c r="B25" s="64" t="s">
        <v>3116</v>
      </c>
      <c r="C25" s="139" t="s">
        <v>3115</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3117</v>
      </c>
      <c r="B26" s="64" t="s">
        <v>3118</v>
      </c>
      <c r="C26" s="139" t="s">
        <v>3117</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3119</v>
      </c>
      <c r="B27" s="64" t="s">
        <v>3120</v>
      </c>
      <c r="C27" s="139" t="s">
        <v>3119</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3122</v>
      </c>
      <c r="B29" s="64" t="s">
        <v>3123</v>
      </c>
      <c r="C29" s="139" t="s">
        <v>3122</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3124</v>
      </c>
      <c r="B30" s="64" t="s">
        <v>3125</v>
      </c>
      <c r="C30" s="139" t="s">
        <v>3124</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3126</v>
      </c>
      <c r="B31" s="64" t="s">
        <v>3127</v>
      </c>
      <c r="C31" s="139" t="s">
        <v>3126</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3128</v>
      </c>
      <c r="B32" s="64" t="s">
        <v>3129</v>
      </c>
      <c r="C32" s="139" t="s">
        <v>3128</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3130</v>
      </c>
      <c r="B33" s="64" t="s">
        <v>3131</v>
      </c>
      <c r="C33" s="139" t="s">
        <v>3130</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3132</v>
      </c>
      <c r="B34" s="64" t="s">
        <v>3133</v>
      </c>
      <c r="C34" s="139" t="s">
        <v>3132</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3136</v>
      </c>
      <c r="B37" s="64" t="s">
        <v>3137</v>
      </c>
      <c r="C37" s="139" t="s">
        <v>3136</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3138</v>
      </c>
      <c r="B38" s="64" t="s">
        <v>3139</v>
      </c>
      <c r="C38" s="139" t="s">
        <v>3138</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3141</v>
      </c>
      <c r="B40" s="64" t="s">
        <v>3142</v>
      </c>
      <c r="C40" s="139" t="s">
        <v>3141</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3143</v>
      </c>
      <c r="B41" s="64" t="s">
        <v>3144</v>
      </c>
      <c r="C41" s="139" t="s">
        <v>3143</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3145</v>
      </c>
      <c r="B42" s="64" t="s">
        <v>3146</v>
      </c>
      <c r="C42" s="139" t="s">
        <v>3145</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3149</v>
      </c>
      <c r="B44" s="64" t="s">
        <v>3150</v>
      </c>
      <c r="C44" s="139" t="s">
        <v>3149</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3151</v>
      </c>
      <c r="B45" s="64" t="s">
        <v>3152</v>
      </c>
      <c r="C45" s="139" t="s">
        <v>3151</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3153</v>
      </c>
      <c r="B46" s="64" t="s">
        <v>3154</v>
      </c>
      <c r="C46" s="139" t="s">
        <v>3153</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3155</v>
      </c>
      <c r="B47" s="64" t="s">
        <v>3156</v>
      </c>
      <c r="C47" s="139" t="s">
        <v>3155</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3157</v>
      </c>
      <c r="B48" s="64" t="s">
        <v>3158</v>
      </c>
      <c r="C48" s="139" t="s">
        <v>3157</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3159</v>
      </c>
      <c r="B49" s="64" t="s">
        <v>3160</v>
      </c>
      <c r="C49" s="139" t="s">
        <v>3159</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3163</v>
      </c>
      <c r="B51" s="64" t="s">
        <v>3164</v>
      </c>
      <c r="C51" s="139" t="s">
        <v>3163</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3165</v>
      </c>
      <c r="B52" s="64" t="s">
        <v>3166</v>
      </c>
      <c r="C52" s="139" t="s">
        <v>3165</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3167</v>
      </c>
      <c r="B53" s="64" t="s">
        <v>3168</v>
      </c>
      <c r="C53" s="139" t="s">
        <v>3167</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3171</v>
      </c>
      <c r="B55" s="64" t="s">
        <v>3172</v>
      </c>
      <c r="C55" s="139" t="s">
        <v>3171</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3173</v>
      </c>
      <c r="B56" s="64" t="s">
        <v>3174</v>
      </c>
      <c r="C56" s="139" t="s">
        <v>3173</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3175</v>
      </c>
      <c r="B57" s="64" t="s">
        <v>3176</v>
      </c>
      <c r="C57" s="139" t="s">
        <v>3175</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3177</v>
      </c>
      <c r="B58" s="64" t="s">
        <v>3178</v>
      </c>
      <c r="C58" s="139" t="s">
        <v>3177</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3179</v>
      </c>
      <c r="B59" s="64" t="s">
        <v>3180</v>
      </c>
      <c r="C59" s="139" t="s">
        <v>3179</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3181</v>
      </c>
      <c r="B60" s="64" t="s">
        <v>3182</v>
      </c>
      <c r="C60" s="139" t="s">
        <v>3181</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3185</v>
      </c>
      <c r="B62" s="64" t="s">
        <v>3186</v>
      </c>
      <c r="C62" s="139" t="s">
        <v>3185</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3187</v>
      </c>
      <c r="B63" s="64" t="s">
        <v>3188</v>
      </c>
      <c r="C63" s="139" t="s">
        <v>3187</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3189</v>
      </c>
      <c r="B64" s="64" t="s">
        <v>3190</v>
      </c>
      <c r="C64" s="139" t="s">
        <v>3189</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3191</v>
      </c>
      <c r="B65" s="64" t="s">
        <v>3192</v>
      </c>
      <c r="C65" s="139" t="s">
        <v>3191</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3195</v>
      </c>
      <c r="B67" s="64" t="s">
        <v>3196</v>
      </c>
      <c r="C67" s="139" t="s">
        <v>3195</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3197</v>
      </c>
      <c r="B68" s="64" t="s">
        <v>3198</v>
      </c>
      <c r="C68" s="139" t="s">
        <v>3197</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3199</v>
      </c>
      <c r="B69" s="64" t="s">
        <v>3200</v>
      </c>
      <c r="C69" s="139" t="s">
        <v>3199</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3201</v>
      </c>
      <c r="B70" s="64" t="s">
        <v>3202</v>
      </c>
      <c r="C70" s="139" t="s">
        <v>3201</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3203</v>
      </c>
      <c r="B71" s="64" t="s">
        <v>3204</v>
      </c>
      <c r="C71" s="139" t="s">
        <v>3203</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3205</v>
      </c>
      <c r="B72" s="64" t="s">
        <v>3206</v>
      </c>
      <c r="C72" s="139" t="s">
        <v>3205</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3207</v>
      </c>
      <c r="B73" s="64" t="s">
        <v>3208</v>
      </c>
      <c r="C73" s="139" t="s">
        <v>3207</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2451</v>
      </c>
      <c r="B74" s="64" t="s">
        <v>3209</v>
      </c>
      <c r="C74" s="139" t="s">
        <v>2451</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2455</v>
      </c>
      <c r="B76" s="64" t="s">
        <v>3211</v>
      </c>
      <c r="C76" s="139" t="s">
        <v>2455</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2457</v>
      </c>
      <c r="B77" s="64" t="s">
        <v>3212</v>
      </c>
      <c r="C77" s="139" t="s">
        <v>2457</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2459</v>
      </c>
      <c r="B78" s="64" t="s">
        <v>3213</v>
      </c>
      <c r="C78" s="139" t="s">
        <v>2459</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2461</v>
      </c>
      <c r="B79" s="64" t="s">
        <v>3214</v>
      </c>
      <c r="C79" s="139" t="s">
        <v>2461</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2463</v>
      </c>
      <c r="B80" s="64" t="s">
        <v>3215</v>
      </c>
      <c r="C80" s="139" t="s">
        <v>2463</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2465</v>
      </c>
      <c r="B81" s="64" t="s">
        <v>3216</v>
      </c>
      <c r="C81" s="139" t="s">
        <v>2465</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2469</v>
      </c>
      <c r="B83" s="64" t="s">
        <v>3218</v>
      </c>
      <c r="C83" s="139" t="s">
        <v>2469</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2471</v>
      </c>
      <c r="B84" s="64" t="s">
        <v>3219</v>
      </c>
      <c r="C84" s="139" t="s">
        <v>2471</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2473</v>
      </c>
      <c r="B85" s="64" t="s">
        <v>3220</v>
      </c>
      <c r="C85" s="139" t="s">
        <v>2473</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2475</v>
      </c>
      <c r="B86" s="64" t="s">
        <v>3221</v>
      </c>
      <c r="C86" s="139" t="s">
        <v>2475</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2477</v>
      </c>
      <c r="B87" s="64" t="s">
        <v>3222</v>
      </c>
      <c r="C87" s="139" t="s">
        <v>2477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3223</v>
      </c>
      <c r="B88" s="64" t="s">
        <v>3224</v>
      </c>
      <c r="C88" s="139" t="s">
        <v>3223</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3229</v>
      </c>
      <c r="B91" s="64" t="s">
        <v>1607</v>
      </c>
      <c r="C91" s="139" t="s">
        <v>3229</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3230</v>
      </c>
      <c r="B92" s="64" t="s">
        <v>3231</v>
      </c>
      <c r="C92" s="139" t="s">
        <v>3230</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3232</v>
      </c>
      <c r="B93" s="64" t="s">
        <v>3233</v>
      </c>
      <c r="C93" s="139" t="s">
        <v>3232</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3236</v>
      </c>
      <c r="B95" s="64" t="s">
        <v>3237</v>
      </c>
      <c r="C95" s="139" t="s">
        <v>3236</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3238</v>
      </c>
      <c r="B96" s="64" t="s">
        <v>3239</v>
      </c>
      <c r="C96" s="139" t="s">
        <v>3238</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3240</v>
      </c>
      <c r="B97" s="64" t="s">
        <v>3241</v>
      </c>
      <c r="C97" s="139" t="s">
        <v>3240</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3242</v>
      </c>
      <c r="B98" s="64" t="s">
        <v>3243</v>
      </c>
      <c r="C98" s="139" t="s">
        <v>3242</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3246</v>
      </c>
      <c r="B100" s="64" t="s">
        <v>3247</v>
      </c>
      <c r="C100" s="139" t="s">
        <v>3246</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3248</v>
      </c>
      <c r="B101" s="64" t="s">
        <v>3249</v>
      </c>
      <c r="C101" s="139" t="s">
        <v>3248</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3250</v>
      </c>
      <c r="B102" s="64" t="s">
        <v>3251</v>
      </c>
      <c r="C102" s="139" t="s">
        <v>3250</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3252</v>
      </c>
      <c r="B103" s="64" t="s">
        <v>3253</v>
      </c>
      <c r="C103" s="139" t="s">
        <v>3252</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3254</v>
      </c>
      <c r="B104" s="64" t="s">
        <v>3255</v>
      </c>
      <c r="C104" s="139" t="s">
        <v>3254</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3256</v>
      </c>
      <c r="B105" s="64" t="s">
        <v>3257</v>
      </c>
      <c r="C105" s="139" t="s">
        <v>3256</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3258</v>
      </c>
      <c r="B106" s="64" t="s">
        <v>3259</v>
      </c>
      <c r="C106" s="139" t="s">
        <v>3258</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3262</v>
      </c>
      <c r="B108" s="64" t="s">
        <v>3263</v>
      </c>
      <c r="C108" s="139" t="s">
        <v>3262</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3264</v>
      </c>
      <c r="B109" s="64" t="s">
        <v>3265</v>
      </c>
      <c r="C109" s="139" t="s">
        <v>3264</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3266</v>
      </c>
      <c r="B110" s="64" t="s">
        <v>3267</v>
      </c>
      <c r="C110" s="139" t="s">
        <v>3266</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3268</v>
      </c>
      <c r="B111" s="64" t="s">
        <v>3269</v>
      </c>
      <c r="C111" s="139" t="s">
        <v>3268</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3270</v>
      </c>
      <c r="B112" s="64" t="s">
        <v>3271</v>
      </c>
      <c r="C112" s="139" t="s">
        <v>3270</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3272</v>
      </c>
      <c r="B113" s="64" t="s">
        <v>3273</v>
      </c>
      <c r="C113" s="139" t="s">
        <v>3272</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3274</v>
      </c>
      <c r="B114" s="64" t="s">
        <v>3275</v>
      </c>
      <c r="C114" s="139" t="s">
        <v>3274</v>
      </c>
      <c r="D114" s="60">
        <f t="shared" ref="D114:E114" si="22">D115+D118+D121+D122+SUM(D125:D128)</f>
        <v>1238795.79</v>
      </c>
      <c r="E114" s="60">
        <f t="shared" si="22"/>
        <v>1393014.03</v>
      </c>
      <c r="F114" s="45">
        <f t="shared" si="1"/>
        <v>112.44904456770877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3276</v>
      </c>
      <c r="B115" s="64" t="s">
        <v>3277</v>
      </c>
      <c r="C115" s="139" t="s">
        <v>3276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3278</v>
      </c>
      <c r="B116" s="64" t="s">
        <v>3279</v>
      </c>
      <c r="C116" s="139" t="s">
        <v>3278</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3280</v>
      </c>
      <c r="B117" s="64" t="s">
        <v>3281</v>
      </c>
      <c r="C117" s="139" t="s">
        <v>3280</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3282</v>
      </c>
      <c r="B118" s="64" t="s">
        <v>3283</v>
      </c>
      <c r="C118" s="139" t="s">
        <v>3282</v>
      </c>
      <c r="D118" s="60">
        <f t="shared" ref="D118:E118" si="24">SUM(D119:D120)</f>
        <v>1238795.79</v>
      </c>
      <c r="E118" s="60">
        <f t="shared" si="24"/>
        <v>1393014.03</v>
      </c>
      <c r="F118" s="45">
        <f t="shared" si="1"/>
        <v>112.44904456770877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3284</v>
      </c>
      <c r="B119" s="64" t="s">
        <v>3285</v>
      </c>
      <c r="C119" s="139" t="s">
        <v>3284</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3286</v>
      </c>
      <c r="B120" s="64" t="s">
        <v>3287</v>
      </c>
      <c r="C120" s="139" t="s">
        <v>3286</v>
      </c>
      <c r="D120" s="194">
        <v>1238795.79</v>
      </c>
      <c r="E120" s="194">
        <v>1393014.03</v>
      </c>
      <c r="F120" s="45">
        <f t="shared" si="1"/>
        <v>112.44904456770877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3288</v>
      </c>
      <c r="B121" s="64" t="s">
        <v>3289</v>
      </c>
      <c r="C121" s="139" t="s">
        <v>3288</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3292</v>
      </c>
      <c r="B123" s="64" t="s">
        <v>3293</v>
      </c>
      <c r="C123" s="139" t="s">
        <v>3292</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3294</v>
      </c>
      <c r="B124" s="64" t="s">
        <v>3295</v>
      </c>
      <c r="C124" s="139" t="s">
        <v>3294</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3296</v>
      </c>
      <c r="B125" s="64" t="s">
        <v>3297</v>
      </c>
      <c r="C125" s="139" t="s">
        <v>3296</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3298</v>
      </c>
      <c r="B126" s="64" t="s">
        <v>3299</v>
      </c>
      <c r="C126" s="139" t="s">
        <v>3298</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3300</v>
      </c>
      <c r="B127" s="64" t="s">
        <v>3301</v>
      </c>
      <c r="C127" s="139" t="s">
        <v>3300</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3302</v>
      </c>
      <c r="B128" s="64" t="s">
        <v>3303</v>
      </c>
      <c r="C128" s="139" t="s">
        <v>3302</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3308</v>
      </c>
      <c r="B131" s="64" t="s">
        <v>3309</v>
      </c>
      <c r="C131" s="139" t="s">
        <v>3308</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3310</v>
      </c>
      <c r="B132" s="64" t="s">
        <v>3311</v>
      </c>
      <c r="C132" s="139" t="s">
        <v>3310</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3312</v>
      </c>
      <c r="B133" s="64" t="s">
        <v>3313</v>
      </c>
      <c r="C133" s="139" t="s">
        <v>3312</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3314</v>
      </c>
      <c r="B134" s="64" t="s">
        <v>3315</v>
      </c>
      <c r="C134" s="139" t="s">
        <v>3314</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3316</v>
      </c>
      <c r="B135" s="64" t="s">
        <v>3317</v>
      </c>
      <c r="C135" s="139" t="s">
        <v>3316</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3318</v>
      </c>
      <c r="B136" s="64" t="s">
        <v>3319</v>
      </c>
      <c r="C136" s="139" t="s">
        <v>3318</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3320</v>
      </c>
      <c r="B137" s="64" t="s">
        <v>1634</v>
      </c>
      <c r="C137" s="139" t="s">
        <v>3320</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3321</v>
      </c>
      <c r="B138" s="183" t="s">
        <v>3322</v>
      </c>
      <c r="C138" s="139" t="s">
        <v>3321</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3323</v>
      </c>
      <c r="B139" s="64" t="s">
        <v>3324</v>
      </c>
      <c r="C139" s="139" t="s">
        <v>3323</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3325</v>
      </c>
      <c r="B140" s="64" t="s">
        <v>3326</v>
      </c>
      <c r="C140" s="139" t="s">
        <v>3325</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3327</v>
      </c>
      <c r="C141" s="256" t="s">
        <v>3328</v>
      </c>
      <c r="D141" s="81">
        <f t="shared" ref="D141:E141" si="28">D5+D22+D28+D35+D75+D82+D89+D107+D114+D129</f>
        <v>1238795.79</v>
      </c>
      <c r="E141" s="81">
        <f t="shared" si="28"/>
        <v>1393014.03</v>
      </c>
      <c r="F141" s="61">
        <f t="shared" si="1"/>
        <v>112.44904456770877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3" workbookViewId="0">
      <selection activeCell="E39" sqref="E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3329</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3330</v>
      </c>
      <c r="B5" s="84" t="s">
        <v>3331</v>
      </c>
      <c r="C5" s="254" t="s">
        <v>3330</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3332</v>
      </c>
      <c r="B6" s="85" t="s">
        <v>3333</v>
      </c>
      <c r="C6" s="134" t="s">
        <v>3332</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3334</v>
      </c>
      <c r="C7" s="134" t="s">
        <v>3335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3336</v>
      </c>
      <c r="C8" s="134" t="s">
        <v>3337</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3338</v>
      </c>
      <c r="C9" s="134" t="s">
        <v>3339</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2444</v>
      </c>
      <c r="C10" s="134" t="s">
        <v>3340</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3341</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3342</v>
      </c>
      <c r="C12" s="134" t="s">
        <v>3343</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3344</v>
      </c>
      <c r="C13" s="134" t="s">
        <v>3345</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3346</v>
      </c>
      <c r="C14" s="134" t="s">
        <v>3347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3348</v>
      </c>
      <c r="C15" s="134" t="s">
        <v>3349</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3350</v>
      </c>
      <c r="C16" s="134" t="s">
        <v>3351</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3352</v>
      </c>
      <c r="C17" s="134" t="s">
        <v>3353</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3354</v>
      </c>
      <c r="C18" s="134" t="s">
        <v>3355</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3356</v>
      </c>
      <c r="C19" s="134" t="s">
        <v>3357</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3358</v>
      </c>
      <c r="C20" s="134" t="s">
        <v>3359</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3360</v>
      </c>
      <c r="C21" s="134" t="s">
        <v>3361</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3362</v>
      </c>
      <c r="B22" s="85" t="s">
        <v>3363</v>
      </c>
      <c r="C22" s="134" t="s">
        <v>3362</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3364</v>
      </c>
      <c r="C23" s="134" t="s">
        <v>3365</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3336</v>
      </c>
      <c r="C24" s="134" t="s">
        <v>3366</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3338</v>
      </c>
      <c r="C25" s="134" t="s">
        <v>3367</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2444</v>
      </c>
      <c r="C26" s="134" t="s">
        <v>3368</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3369</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3342</v>
      </c>
      <c r="C28" s="134" t="s">
        <v>3370</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3344</v>
      </c>
      <c r="C29" s="134" t="s">
        <v>3371</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3372</v>
      </c>
      <c r="C30" s="134" t="s">
        <v>3373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3348</v>
      </c>
      <c r="C31" s="134" t="s">
        <v>3374</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3350</v>
      </c>
      <c r="C32" s="134" t="s">
        <v>3375</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3352</v>
      </c>
      <c r="C33" s="134" t="s">
        <v>3376</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3354</v>
      </c>
      <c r="C34" s="134" t="s">
        <v>3377</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3356</v>
      </c>
      <c r="C35" s="134" t="s">
        <v>3378</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3358</v>
      </c>
      <c r="C36" s="134" t="s">
        <v>3379</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3360</v>
      </c>
      <c r="C37" s="134" t="s">
        <v>3380</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3381</v>
      </c>
      <c r="B38" s="85" t="s">
        <v>3382</v>
      </c>
      <c r="C38" s="134" t="s">
        <v>3381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3383</v>
      </c>
      <c r="B39" s="85" t="s">
        <v>3384</v>
      </c>
      <c r="C39" s="134" t="s">
        <v>3383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3385</v>
      </c>
      <c r="C40" s="134" t="s">
        <v>3386</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3387</v>
      </c>
      <c r="C41" s="134" t="s">
        <v>3388</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3389</v>
      </c>
      <c r="C42" s="134" t="s">
        <v>3390</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3391</v>
      </c>
      <c r="C43" s="134" t="s">
        <v>3392</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3393</v>
      </c>
      <c r="B44" s="85" t="s">
        <v>3394</v>
      </c>
      <c r="C44" s="134" t="s">
        <v>3393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3385</v>
      </c>
      <c r="C45" s="134" t="s">
        <v>3395</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3387</v>
      </c>
      <c r="C46" s="134" t="s">
        <v>3396</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3389</v>
      </c>
      <c r="C47" s="134" t="s">
        <v>3397</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3391</v>
      </c>
      <c r="C48" s="255" t="s">
        <v>3398</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H102" sqref="H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2019</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3510</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3511</v>
      </c>
      <c r="C5" s="138" t="s">
        <v>3512</v>
      </c>
      <c r="D5" s="198">
        <v>108337.23</v>
      </c>
      <c r="E5" s="31"/>
      <c r="F5" s="31"/>
      <c r="G5" s="31"/>
      <c r="H5" s="31"/>
      <c r="I5" s="31"/>
      <c r="J5" s="31"/>
      <c r="K5" s="31"/>
      <c r="L5" s="31"/>
      <c r="M5" s="31"/>
      <c r="N5" s="31"/>
      <c r="O5" s="31"/>
      <c r="P5" s="31"/>
      <c r="Q5" s="31"/>
      <c r="R5" s="31"/>
      <c r="S5" s="31"/>
      <c r="T5" s="31"/>
      <c r="U5" s="31"/>
    </row>
    <row r="6" spans="1:24" ht="24" x14ac:dyDescent="0.2">
      <c r="A6" s="88"/>
      <c r="B6" s="134" t="s">
        <v>3513</v>
      </c>
      <c r="C6" s="139" t="s">
        <v>3514</v>
      </c>
      <c r="D6" s="34">
        <f>D7+D8+D17+D18+D24</f>
        <v>1424393.6300000001</v>
      </c>
      <c r="E6" s="232"/>
      <c r="F6" s="31"/>
      <c r="G6" s="31"/>
      <c r="H6" s="31"/>
      <c r="I6" s="31"/>
      <c r="J6" s="31"/>
      <c r="K6" s="31"/>
      <c r="L6" s="31"/>
      <c r="M6" s="31"/>
      <c r="N6" s="31"/>
      <c r="O6" s="31"/>
      <c r="P6" s="31"/>
      <c r="Q6" s="31"/>
      <c r="R6" s="31"/>
      <c r="S6" s="31"/>
      <c r="T6" s="31"/>
      <c r="U6" s="31"/>
    </row>
    <row r="7" spans="1:24" ht="12.75" customHeight="1" x14ac:dyDescent="0.2">
      <c r="A7" s="88"/>
      <c r="B7" s="89" t="s">
        <v>3515</v>
      </c>
      <c r="C7" s="139" t="s">
        <v>3516</v>
      </c>
      <c r="D7" s="199">
        <v>2120.4899999999998</v>
      </c>
      <c r="E7" s="31"/>
      <c r="F7" s="31"/>
      <c r="G7" s="31"/>
      <c r="H7" s="31"/>
      <c r="I7" s="31"/>
      <c r="J7" s="31"/>
      <c r="K7" s="31"/>
      <c r="L7" s="31"/>
      <c r="M7" s="31"/>
      <c r="N7" s="31"/>
      <c r="O7" s="31"/>
      <c r="P7" s="31"/>
      <c r="Q7" s="31"/>
      <c r="R7" s="31"/>
      <c r="S7" s="31"/>
      <c r="T7" s="31"/>
      <c r="U7" s="31"/>
    </row>
    <row r="8" spans="1:24" ht="12.75" customHeight="1" x14ac:dyDescent="0.2">
      <c r="A8" s="88" t="s">
        <v>2681</v>
      </c>
      <c r="B8" s="89" t="s">
        <v>3517</v>
      </c>
      <c r="C8" s="139" t="s">
        <v>3518</v>
      </c>
      <c r="D8" s="34">
        <f>SUM(D9:D16)</f>
        <v>1378771.59</v>
      </c>
      <c r="E8" s="31"/>
      <c r="F8" s="31"/>
      <c r="G8" s="31"/>
      <c r="H8" s="31"/>
      <c r="I8" s="31"/>
      <c r="J8" s="31"/>
      <c r="K8" s="31"/>
      <c r="L8" s="31"/>
      <c r="M8" s="31"/>
      <c r="N8" s="31"/>
      <c r="O8" s="31"/>
      <c r="P8" s="31"/>
      <c r="Q8" s="31"/>
      <c r="R8" s="31"/>
      <c r="S8" s="31"/>
      <c r="T8" s="31"/>
      <c r="U8" s="31"/>
    </row>
    <row r="9" spans="1:24" ht="12.75" customHeight="1" x14ac:dyDescent="0.2">
      <c r="A9" s="63" t="s">
        <v>2683</v>
      </c>
      <c r="B9" s="64" t="s">
        <v>2684</v>
      </c>
      <c r="C9" s="139" t="s">
        <v>3519</v>
      </c>
      <c r="D9" s="199">
        <v>1176344.82</v>
      </c>
      <c r="E9" s="31"/>
      <c r="F9" s="31"/>
      <c r="G9" s="31"/>
      <c r="H9" s="31"/>
      <c r="I9" s="31"/>
      <c r="J9" s="31"/>
      <c r="K9" s="31"/>
      <c r="L9" s="31"/>
      <c r="M9" s="31"/>
      <c r="N9" s="31"/>
      <c r="O9" s="31"/>
      <c r="P9" s="31"/>
      <c r="Q9" s="31"/>
      <c r="R9" s="31"/>
      <c r="S9" s="31"/>
      <c r="T9" s="31"/>
      <c r="U9" s="31"/>
    </row>
    <row r="10" spans="1:24" ht="12.75" customHeight="1" x14ac:dyDescent="0.2">
      <c r="A10" s="63" t="s">
        <v>2685</v>
      </c>
      <c r="B10" s="64" t="s">
        <v>2686</v>
      </c>
      <c r="C10" s="139" t="s">
        <v>3520</v>
      </c>
      <c r="D10" s="199">
        <v>152973.95000000001</v>
      </c>
      <c r="E10" s="31"/>
      <c r="F10" s="31"/>
      <c r="G10" s="31"/>
      <c r="H10" s="31"/>
      <c r="I10" s="31"/>
      <c r="J10" s="31"/>
      <c r="K10" s="31"/>
      <c r="L10" s="31"/>
      <c r="M10" s="31"/>
      <c r="N10" s="31"/>
      <c r="O10" s="31"/>
      <c r="P10" s="31"/>
      <c r="Q10" s="31"/>
      <c r="R10" s="31"/>
      <c r="S10" s="31"/>
      <c r="T10" s="31"/>
      <c r="U10" s="31"/>
    </row>
    <row r="11" spans="1:24" ht="12.75" customHeight="1" x14ac:dyDescent="0.2">
      <c r="A11" s="63" t="s">
        <v>2687</v>
      </c>
      <c r="B11" s="64" t="s">
        <v>3521</v>
      </c>
      <c r="C11" s="139" t="s">
        <v>3522</v>
      </c>
      <c r="D11" s="199">
        <v>726.97</v>
      </c>
      <c r="E11" s="31"/>
      <c r="F11" s="31"/>
      <c r="G11" s="31"/>
      <c r="H11" s="31"/>
      <c r="I11" s="31"/>
      <c r="J11" s="31"/>
      <c r="K11" s="31"/>
      <c r="L11" s="31"/>
      <c r="M11" s="31"/>
      <c r="N11" s="31"/>
      <c r="O11" s="31"/>
      <c r="P11" s="31"/>
      <c r="Q11" s="31"/>
      <c r="R11" s="31"/>
      <c r="S11" s="31"/>
      <c r="T11" s="31"/>
      <c r="U11" s="31"/>
    </row>
    <row r="12" spans="1:24" ht="12.75" customHeight="1" x14ac:dyDescent="0.2">
      <c r="A12" s="63" t="s">
        <v>2695</v>
      </c>
      <c r="B12" s="64" t="s">
        <v>2696</v>
      </c>
      <c r="C12" s="139" t="s">
        <v>3523</v>
      </c>
      <c r="D12" s="199">
        <v>0</v>
      </c>
      <c r="E12" s="31"/>
      <c r="F12" s="31"/>
      <c r="G12" s="31"/>
      <c r="H12" s="31"/>
      <c r="I12" s="31"/>
      <c r="J12" s="31"/>
      <c r="K12" s="31"/>
      <c r="L12" s="31"/>
      <c r="M12" s="31"/>
      <c r="N12" s="31"/>
      <c r="O12" s="31"/>
      <c r="P12" s="31"/>
      <c r="Q12" s="31"/>
      <c r="R12" s="31"/>
      <c r="S12" s="31"/>
      <c r="T12" s="31"/>
      <c r="U12" s="31"/>
    </row>
    <row r="13" spans="1:24" ht="12.75" x14ac:dyDescent="0.2">
      <c r="A13" s="70" t="s">
        <v>2697</v>
      </c>
      <c r="B13" s="65" t="s">
        <v>3524</v>
      </c>
      <c r="C13" s="139" t="s">
        <v>3525</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2713</v>
      </c>
      <c r="B14" s="65" t="s">
        <v>2714</v>
      </c>
      <c r="C14" s="139" t="s">
        <v>3526</v>
      </c>
      <c r="D14" s="199">
        <v>39200</v>
      </c>
      <c r="E14" s="31"/>
      <c r="F14" s="31"/>
      <c r="G14" s="31"/>
      <c r="H14" s="31"/>
      <c r="I14" s="31"/>
      <c r="J14" s="31"/>
      <c r="K14" s="31"/>
      <c r="L14" s="31"/>
      <c r="M14" s="31"/>
      <c r="N14" s="31"/>
      <c r="O14" s="31"/>
      <c r="P14" s="31"/>
      <c r="Q14" s="31"/>
      <c r="R14" s="31"/>
      <c r="S14" s="31"/>
      <c r="T14" s="31"/>
      <c r="U14" s="31"/>
    </row>
    <row r="15" spans="1:24" ht="12.75" customHeight="1" x14ac:dyDescent="0.2">
      <c r="A15" s="70" t="s">
        <v>2715</v>
      </c>
      <c r="B15" s="65" t="s">
        <v>2716</v>
      </c>
      <c r="C15" s="139" t="s">
        <v>3527</v>
      </c>
      <c r="D15" s="199">
        <v>7405.36</v>
      </c>
      <c r="E15" s="232"/>
      <c r="F15" s="31"/>
      <c r="G15" s="31"/>
      <c r="H15" s="31"/>
      <c r="I15" s="31"/>
      <c r="J15" s="31"/>
      <c r="K15" s="31"/>
      <c r="L15" s="31"/>
      <c r="M15" s="31"/>
      <c r="N15" s="31"/>
      <c r="O15" s="31"/>
      <c r="P15" s="31"/>
      <c r="Q15" s="31"/>
      <c r="R15" s="31"/>
      <c r="S15" s="31"/>
      <c r="T15" s="31"/>
      <c r="U15" s="31"/>
    </row>
    <row r="16" spans="1:24" ht="12.75" customHeight="1" x14ac:dyDescent="0.2">
      <c r="A16" s="70" t="s">
        <v>2717</v>
      </c>
      <c r="B16" s="65" t="s">
        <v>2718</v>
      </c>
      <c r="C16" s="139" t="s">
        <v>3528</v>
      </c>
      <c r="D16" s="199">
        <v>2120.4899999999998</v>
      </c>
      <c r="E16" s="31"/>
      <c r="F16" s="31"/>
      <c r="G16" s="31"/>
      <c r="H16" s="31"/>
      <c r="I16" s="31"/>
      <c r="J16" s="31"/>
      <c r="K16" s="31"/>
      <c r="L16" s="31"/>
      <c r="M16" s="31"/>
      <c r="N16" s="31"/>
      <c r="O16" s="31"/>
      <c r="P16" s="31"/>
      <c r="Q16" s="31"/>
      <c r="R16" s="31"/>
      <c r="S16" s="31"/>
      <c r="T16" s="31"/>
      <c r="U16" s="31"/>
    </row>
    <row r="17" spans="1:21" ht="12.75" customHeight="1" x14ac:dyDescent="0.2">
      <c r="A17" s="294" t="s">
        <v>2719</v>
      </c>
      <c r="B17" s="134" t="s">
        <v>3387</v>
      </c>
      <c r="C17" s="139" t="s">
        <v>3529</v>
      </c>
      <c r="D17" s="199">
        <v>4762.55</v>
      </c>
      <c r="E17" s="31"/>
      <c r="F17" s="31"/>
      <c r="G17" s="31"/>
      <c r="H17" s="31"/>
      <c r="I17" s="31"/>
      <c r="J17" s="31"/>
      <c r="K17" s="31"/>
      <c r="L17" s="31"/>
      <c r="M17" s="31"/>
      <c r="N17" s="31"/>
      <c r="O17" s="31"/>
      <c r="P17" s="31"/>
      <c r="Q17" s="31"/>
      <c r="R17" s="31"/>
      <c r="S17" s="31"/>
      <c r="T17" s="31"/>
      <c r="U17" s="31"/>
    </row>
    <row r="18" spans="1:21" ht="36" x14ac:dyDescent="0.2">
      <c r="A18" s="88" t="s">
        <v>3530</v>
      </c>
      <c r="B18" s="89" t="s">
        <v>3531</v>
      </c>
      <c r="C18" s="139" t="s">
        <v>3532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3533</v>
      </c>
      <c r="C19" s="139" t="s">
        <v>3534</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3535</v>
      </c>
      <c r="B20" s="64" t="s">
        <v>2742</v>
      </c>
      <c r="C20" s="139" t="s">
        <v>3536</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3537</v>
      </c>
      <c r="B21" s="64" t="s">
        <v>2746</v>
      </c>
      <c r="C21" s="139" t="s">
        <v>3538</v>
      </c>
      <c r="D21" s="199">
        <v>0</v>
      </c>
      <c r="E21" s="31"/>
      <c r="F21" s="31"/>
      <c r="G21" s="31"/>
      <c r="H21" s="31"/>
      <c r="I21" s="31"/>
      <c r="J21" s="31"/>
      <c r="K21" s="31"/>
      <c r="L21" s="31"/>
      <c r="M21" s="31"/>
      <c r="N21" s="31"/>
      <c r="O21" s="31"/>
      <c r="P21" s="31"/>
      <c r="Q21" s="31"/>
      <c r="R21" s="31"/>
      <c r="S21" s="31"/>
      <c r="T21" s="31"/>
      <c r="U21" s="31"/>
    </row>
    <row r="22" spans="1:21" ht="24" x14ac:dyDescent="0.2">
      <c r="A22" s="63" t="s">
        <v>3539</v>
      </c>
      <c r="B22" s="64" t="s">
        <v>3540</v>
      </c>
      <c r="C22" s="139" t="s">
        <v>3541</v>
      </c>
      <c r="D22" s="199">
        <v>0</v>
      </c>
      <c r="E22" s="31"/>
      <c r="F22" s="31"/>
      <c r="G22" s="31"/>
      <c r="H22" s="31"/>
      <c r="I22" s="31"/>
      <c r="J22" s="31"/>
      <c r="K22" s="31"/>
      <c r="L22" s="31"/>
      <c r="M22" s="31"/>
      <c r="N22" s="31"/>
      <c r="O22" s="31"/>
      <c r="P22" s="31"/>
      <c r="Q22" s="31"/>
      <c r="R22" s="31"/>
      <c r="S22" s="31"/>
      <c r="T22" s="31"/>
      <c r="U22" s="31"/>
    </row>
    <row r="23" spans="1:21" ht="24" x14ac:dyDescent="0.2">
      <c r="A23" s="63" t="s">
        <v>3542</v>
      </c>
      <c r="B23" s="64" t="s">
        <v>3543</v>
      </c>
      <c r="C23" s="139" t="s">
        <v>3544</v>
      </c>
      <c r="D23" s="199">
        <v>0</v>
      </c>
      <c r="E23" s="31"/>
      <c r="F23" s="31"/>
      <c r="G23" s="31"/>
      <c r="H23" s="31"/>
      <c r="I23" s="31"/>
      <c r="J23" s="31"/>
      <c r="K23" s="31"/>
      <c r="L23" s="31"/>
      <c r="M23" s="31"/>
      <c r="N23" s="31"/>
      <c r="O23" s="31"/>
      <c r="P23" s="31"/>
      <c r="Q23" s="31"/>
      <c r="R23" s="31"/>
      <c r="S23" s="31"/>
      <c r="T23" s="31"/>
      <c r="U23" s="31"/>
    </row>
    <row r="24" spans="1:21" ht="24" x14ac:dyDescent="0.2">
      <c r="A24" s="294" t="s">
        <v>2813</v>
      </c>
      <c r="B24" s="134" t="s">
        <v>3545</v>
      </c>
      <c r="C24" s="134" t="s">
        <v>3546</v>
      </c>
      <c r="D24" s="283">
        <v>38739</v>
      </c>
      <c r="E24" s="232"/>
      <c r="F24" s="31"/>
      <c r="G24" s="31"/>
      <c r="H24" s="31"/>
      <c r="I24" s="31"/>
      <c r="J24" s="31"/>
      <c r="K24" s="31"/>
      <c r="L24" s="31"/>
      <c r="M24" s="31"/>
      <c r="N24" s="31"/>
      <c r="O24" s="31"/>
      <c r="P24" s="31"/>
      <c r="Q24" s="31"/>
      <c r="R24" s="31"/>
      <c r="S24" s="31"/>
      <c r="T24" s="31"/>
      <c r="U24" s="31"/>
    </row>
    <row r="25" spans="1:21" ht="24" x14ac:dyDescent="0.2">
      <c r="A25" s="63"/>
      <c r="B25" s="134" t="s">
        <v>3547</v>
      </c>
      <c r="C25" s="139" t="s">
        <v>3548</v>
      </c>
      <c r="D25" s="34">
        <f>D26+D27+D36+D37+D43</f>
        <v>1392491.7600000002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3515</v>
      </c>
      <c r="C26" s="139" t="s">
        <v>3549</v>
      </c>
      <c r="D26" s="199">
        <v>2120.4899999999998</v>
      </c>
      <c r="E26" s="31"/>
      <c r="F26" s="31"/>
      <c r="G26" s="31"/>
      <c r="H26" s="31"/>
      <c r="I26" s="31"/>
      <c r="J26" s="31"/>
      <c r="K26" s="31"/>
      <c r="L26" s="31"/>
      <c r="M26" s="31"/>
      <c r="N26" s="31"/>
      <c r="O26" s="31"/>
      <c r="P26" s="31"/>
      <c r="Q26" s="31"/>
      <c r="R26" s="31"/>
      <c r="S26" s="31"/>
      <c r="T26" s="31"/>
      <c r="U26" s="31"/>
    </row>
    <row r="27" spans="1:21" ht="12.75" customHeight="1" x14ac:dyDescent="0.2">
      <c r="A27" s="88" t="s">
        <v>2681</v>
      </c>
      <c r="B27" s="89" t="s">
        <v>3550</v>
      </c>
      <c r="C27" s="139" t="s">
        <v>3551</v>
      </c>
      <c r="D27" s="34">
        <f>SUM(D28:D35)</f>
        <v>1383522.7200000002</v>
      </c>
      <c r="E27" s="31"/>
      <c r="F27" s="31"/>
      <c r="G27" s="31"/>
      <c r="H27" s="31"/>
      <c r="I27" s="31"/>
      <c r="J27" s="31"/>
      <c r="K27" s="31"/>
      <c r="L27" s="31"/>
      <c r="M27" s="31"/>
      <c r="N27" s="31"/>
      <c r="O27" s="31"/>
      <c r="P27" s="31"/>
      <c r="Q27" s="31"/>
      <c r="R27" s="31"/>
      <c r="S27" s="31"/>
      <c r="T27" s="31"/>
      <c r="U27" s="31"/>
    </row>
    <row r="28" spans="1:21" ht="12.75" customHeight="1" x14ac:dyDescent="0.2">
      <c r="A28" s="63" t="s">
        <v>2683</v>
      </c>
      <c r="B28" s="64" t="s">
        <v>2684</v>
      </c>
      <c r="C28" s="139" t="s">
        <v>3552</v>
      </c>
      <c r="D28" s="199">
        <v>1201213.58</v>
      </c>
      <c r="E28" s="31"/>
      <c r="F28" s="31"/>
      <c r="G28" s="31"/>
      <c r="H28" s="31"/>
      <c r="I28" s="31"/>
      <c r="J28" s="31"/>
      <c r="K28" s="31"/>
      <c r="L28" s="31"/>
      <c r="M28" s="31"/>
      <c r="N28" s="31"/>
      <c r="O28" s="31"/>
      <c r="P28" s="31"/>
      <c r="Q28" s="31"/>
      <c r="R28" s="31"/>
      <c r="S28" s="31"/>
      <c r="T28" s="31"/>
      <c r="U28" s="31"/>
    </row>
    <row r="29" spans="1:21" ht="12.75" customHeight="1" x14ac:dyDescent="0.2">
      <c r="A29" s="63" t="s">
        <v>2685</v>
      </c>
      <c r="B29" s="64" t="s">
        <v>2686</v>
      </c>
      <c r="C29" s="139" t="s">
        <v>3553</v>
      </c>
      <c r="D29" s="199">
        <v>134342.45000000001</v>
      </c>
      <c r="E29" s="31"/>
      <c r="F29" s="31"/>
      <c r="G29" s="31"/>
      <c r="H29" s="31"/>
      <c r="I29" s="31"/>
      <c r="J29" s="31"/>
      <c r="K29" s="31"/>
      <c r="L29" s="31"/>
      <c r="M29" s="31"/>
      <c r="N29" s="31"/>
      <c r="O29" s="31"/>
      <c r="P29" s="31"/>
      <c r="Q29" s="31"/>
      <c r="R29" s="31"/>
      <c r="S29" s="31"/>
      <c r="T29" s="31"/>
      <c r="U29" s="31"/>
    </row>
    <row r="30" spans="1:21" ht="12.75" customHeight="1" x14ac:dyDescent="0.2">
      <c r="A30" s="63" t="s">
        <v>2687</v>
      </c>
      <c r="B30" s="64" t="s">
        <v>3521</v>
      </c>
      <c r="C30" s="139" t="s">
        <v>3554</v>
      </c>
      <c r="D30" s="199">
        <v>663.23</v>
      </c>
      <c r="E30" s="31"/>
      <c r="F30" s="31"/>
      <c r="G30" s="31"/>
      <c r="H30" s="31"/>
      <c r="I30" s="31"/>
      <c r="J30" s="31"/>
      <c r="K30" s="31"/>
      <c r="L30" s="31"/>
      <c r="M30" s="31"/>
      <c r="N30" s="31"/>
      <c r="O30" s="31"/>
      <c r="P30" s="31"/>
      <c r="Q30" s="31"/>
      <c r="R30" s="31"/>
      <c r="S30" s="31"/>
      <c r="T30" s="31"/>
      <c r="U30" s="31"/>
    </row>
    <row r="31" spans="1:21" ht="12.75" customHeight="1" x14ac:dyDescent="0.2">
      <c r="A31" s="63" t="s">
        <v>2695</v>
      </c>
      <c r="B31" s="64" t="s">
        <v>2696</v>
      </c>
      <c r="C31" s="139" t="s">
        <v>3555</v>
      </c>
      <c r="D31" s="199">
        <v>0</v>
      </c>
      <c r="E31" s="31"/>
      <c r="F31" s="31"/>
      <c r="G31" s="31"/>
      <c r="H31" s="31"/>
      <c r="I31" s="31"/>
      <c r="J31" s="31"/>
      <c r="K31" s="31"/>
      <c r="L31" s="31"/>
      <c r="M31" s="31"/>
      <c r="N31" s="31"/>
      <c r="O31" s="31"/>
      <c r="P31" s="31"/>
      <c r="Q31" s="31"/>
      <c r="R31" s="31"/>
      <c r="S31" s="31"/>
      <c r="T31" s="31"/>
      <c r="U31" s="31"/>
    </row>
    <row r="32" spans="1:21" ht="12.75" x14ac:dyDescent="0.2">
      <c r="A32" s="63" t="s">
        <v>2697</v>
      </c>
      <c r="B32" s="65" t="s">
        <v>3524</v>
      </c>
      <c r="C32" s="139" t="s">
        <v>3556</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2713</v>
      </c>
      <c r="B33" s="65" t="s">
        <v>2714</v>
      </c>
      <c r="C33" s="139" t="s">
        <v>3557</v>
      </c>
      <c r="D33" s="199">
        <v>39200</v>
      </c>
      <c r="E33" s="31"/>
      <c r="F33" s="31"/>
      <c r="G33" s="31"/>
      <c r="H33" s="31"/>
      <c r="I33" s="31"/>
      <c r="J33" s="31"/>
      <c r="K33" s="31"/>
      <c r="L33" s="31"/>
      <c r="M33" s="31"/>
      <c r="N33" s="31"/>
      <c r="O33" s="31"/>
      <c r="P33" s="31"/>
      <c r="Q33" s="31"/>
      <c r="R33" s="31"/>
      <c r="S33" s="31"/>
      <c r="T33" s="31"/>
      <c r="U33" s="31"/>
    </row>
    <row r="34" spans="1:21" ht="12.75" customHeight="1" x14ac:dyDescent="0.2">
      <c r="A34" s="63" t="s">
        <v>2715</v>
      </c>
      <c r="B34" s="65" t="s">
        <v>2716</v>
      </c>
      <c r="C34" s="139" t="s">
        <v>3558</v>
      </c>
      <c r="D34" s="199">
        <v>7405.36</v>
      </c>
      <c r="E34" s="232"/>
      <c r="F34" s="31"/>
      <c r="G34" s="31"/>
      <c r="H34" s="31"/>
      <c r="I34" s="31"/>
      <c r="J34" s="31"/>
      <c r="K34" s="31"/>
      <c r="L34" s="31"/>
      <c r="M34" s="31"/>
      <c r="N34" s="31"/>
      <c r="O34" s="31"/>
      <c r="P34" s="31"/>
      <c r="Q34" s="31"/>
      <c r="R34" s="31"/>
      <c r="S34" s="31"/>
      <c r="T34" s="31"/>
      <c r="U34" s="31"/>
    </row>
    <row r="35" spans="1:21" ht="12.75" customHeight="1" x14ac:dyDescent="0.2">
      <c r="A35" s="63" t="s">
        <v>2717</v>
      </c>
      <c r="B35" s="65" t="s">
        <v>2718</v>
      </c>
      <c r="C35" s="139" t="s">
        <v>3559</v>
      </c>
      <c r="D35" s="199">
        <v>698.1</v>
      </c>
      <c r="E35" s="31"/>
      <c r="F35" s="31"/>
      <c r="G35" s="31"/>
      <c r="H35" s="31"/>
      <c r="I35" s="31"/>
      <c r="J35" s="31"/>
      <c r="K35" s="31"/>
      <c r="L35" s="31"/>
      <c r="M35" s="31"/>
      <c r="N35" s="31"/>
      <c r="O35" s="31"/>
      <c r="P35" s="31"/>
      <c r="Q35" s="31"/>
      <c r="R35" s="31"/>
      <c r="S35" s="31"/>
      <c r="T35" s="31"/>
      <c r="U35" s="31"/>
    </row>
    <row r="36" spans="1:21" ht="12.75" customHeight="1" x14ac:dyDescent="0.2">
      <c r="A36" s="88" t="s">
        <v>2719</v>
      </c>
      <c r="B36" s="89" t="s">
        <v>3387</v>
      </c>
      <c r="C36" s="139" t="s">
        <v>3560</v>
      </c>
      <c r="D36" s="199">
        <v>4781.55</v>
      </c>
      <c r="E36" s="31"/>
      <c r="F36" s="31"/>
      <c r="G36" s="31"/>
      <c r="H36" s="31"/>
      <c r="I36" s="31"/>
      <c r="J36" s="31"/>
      <c r="K36" s="31"/>
      <c r="L36" s="31"/>
      <c r="M36" s="31"/>
      <c r="N36" s="31"/>
      <c r="O36" s="31"/>
      <c r="P36" s="31"/>
      <c r="Q36" s="31"/>
      <c r="R36" s="31"/>
      <c r="S36" s="31"/>
      <c r="T36" s="31"/>
      <c r="U36" s="31"/>
    </row>
    <row r="37" spans="1:21" ht="36" x14ac:dyDescent="0.2">
      <c r="A37" s="88" t="s">
        <v>3530</v>
      </c>
      <c r="B37" s="89" t="s">
        <v>3561</v>
      </c>
      <c r="C37" s="139" t="s">
        <v>3562</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3533</v>
      </c>
      <c r="C38" s="139" t="s">
        <v>3563</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3535</v>
      </c>
      <c r="B39" s="64" t="s">
        <v>2742</v>
      </c>
      <c r="C39" s="139" t="s">
        <v>3564</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3537</v>
      </c>
      <c r="B40" s="64" t="s">
        <v>2746</v>
      </c>
      <c r="C40" s="139" t="s">
        <v>3565</v>
      </c>
      <c r="D40" s="199">
        <v>0</v>
      </c>
      <c r="E40" s="31"/>
      <c r="F40" s="31"/>
      <c r="G40" s="31"/>
      <c r="H40" s="31"/>
      <c r="I40" s="31"/>
      <c r="J40" s="31"/>
      <c r="K40" s="31"/>
      <c r="L40" s="31"/>
      <c r="M40" s="31"/>
      <c r="N40" s="31"/>
      <c r="O40" s="31"/>
      <c r="P40" s="31"/>
      <c r="Q40" s="31"/>
      <c r="R40" s="31"/>
      <c r="S40" s="31"/>
      <c r="T40" s="31"/>
      <c r="U40" s="31"/>
    </row>
    <row r="41" spans="1:21" ht="24" x14ac:dyDescent="0.2">
      <c r="A41" s="63" t="s">
        <v>3566</v>
      </c>
      <c r="B41" s="64" t="s">
        <v>3540</v>
      </c>
      <c r="C41" s="139" t="s">
        <v>3567</v>
      </c>
      <c r="D41" s="199">
        <v>0</v>
      </c>
      <c r="E41" s="31"/>
      <c r="F41" s="31"/>
      <c r="G41" s="31"/>
      <c r="H41" s="31"/>
      <c r="I41" s="31"/>
      <c r="J41" s="31"/>
      <c r="K41" s="31"/>
      <c r="L41" s="31"/>
      <c r="M41" s="31"/>
      <c r="N41" s="31"/>
      <c r="O41" s="31"/>
      <c r="P41" s="31"/>
      <c r="Q41" s="31"/>
      <c r="R41" s="31"/>
      <c r="S41" s="31"/>
      <c r="T41" s="31"/>
      <c r="U41" s="31"/>
    </row>
    <row r="42" spans="1:21" ht="24" x14ac:dyDescent="0.2">
      <c r="A42" s="63" t="s">
        <v>3542</v>
      </c>
      <c r="B42" s="64" t="s">
        <v>3543</v>
      </c>
      <c r="C42" s="139" t="s">
        <v>3568</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2813</v>
      </c>
      <c r="B43" s="134" t="s">
        <v>3545</v>
      </c>
      <c r="C43" s="134" t="s">
        <v>3569</v>
      </c>
      <c r="D43" s="283">
        <v>2067</v>
      </c>
      <c r="E43" s="232"/>
      <c r="F43" s="31"/>
      <c r="G43" s="31"/>
      <c r="H43" s="31"/>
      <c r="I43" s="31"/>
      <c r="J43" s="31"/>
      <c r="K43" s="31"/>
      <c r="L43" s="31"/>
      <c r="M43" s="31"/>
      <c r="N43" s="31"/>
      <c r="O43" s="31"/>
      <c r="P43" s="31"/>
      <c r="Q43" s="31"/>
      <c r="R43" s="31"/>
      <c r="S43" s="31"/>
      <c r="T43" s="31"/>
      <c r="U43" s="31"/>
    </row>
    <row r="44" spans="1:21" ht="24" x14ac:dyDescent="0.2">
      <c r="A44" s="63"/>
      <c r="B44" s="89" t="s">
        <v>3570</v>
      </c>
      <c r="C44" s="139" t="s">
        <v>3571</v>
      </c>
      <c r="D44" s="34">
        <f>D5+D6-D25</f>
        <v>140239.09999999986</v>
      </c>
      <c r="E44" s="31"/>
      <c r="F44" s="31"/>
      <c r="G44" s="31"/>
      <c r="H44" s="31"/>
      <c r="I44" s="31"/>
      <c r="J44" s="31"/>
      <c r="K44" s="31"/>
      <c r="L44" s="31"/>
      <c r="M44" s="31"/>
      <c r="N44" s="31"/>
      <c r="O44" s="31"/>
      <c r="P44" s="31"/>
      <c r="Q44" s="31"/>
      <c r="R44" s="31"/>
      <c r="S44" s="31"/>
      <c r="T44" s="31"/>
      <c r="U44" s="31"/>
    </row>
    <row r="45" spans="1:21" ht="24" x14ac:dyDescent="0.2">
      <c r="A45" s="88"/>
      <c r="B45" s="134" t="s">
        <v>3572</v>
      </c>
      <c r="C45" s="139" t="s">
        <v>3573</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3574</v>
      </c>
      <c r="C46" s="139" t="s">
        <v>3575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3576</v>
      </c>
      <c r="C47" s="139" t="s">
        <v>3577</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3578</v>
      </c>
      <c r="C48" s="139" t="s">
        <v>3579</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3580</v>
      </c>
      <c r="C49" s="139" t="s">
        <v>3581</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3582</v>
      </c>
      <c r="C50" s="139" t="s">
        <v>3583</v>
      </c>
      <c r="D50" s="199">
        <v>0</v>
      </c>
      <c r="E50" s="31"/>
      <c r="F50" s="31"/>
      <c r="G50" s="31"/>
      <c r="H50" s="31"/>
      <c r="I50" s="31"/>
      <c r="J50" s="31"/>
      <c r="K50" s="31"/>
      <c r="L50" s="31"/>
      <c r="M50" s="31"/>
      <c r="N50" s="31"/>
      <c r="O50" s="31"/>
      <c r="P50" s="31"/>
      <c r="Q50" s="31"/>
      <c r="R50" s="31"/>
      <c r="S50" s="31"/>
      <c r="T50" s="31"/>
      <c r="U50" s="31"/>
    </row>
    <row r="51" spans="1:21" ht="24" x14ac:dyDescent="0.2">
      <c r="A51" s="88" t="s">
        <v>2681</v>
      </c>
      <c r="B51" s="134" t="s">
        <v>3584</v>
      </c>
      <c r="C51" s="139" t="s">
        <v>3585</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2683</v>
      </c>
      <c r="B52" s="89" t="s">
        <v>3586</v>
      </c>
      <c r="C52" s="139" t="s">
        <v>3587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3576</v>
      </c>
      <c r="C53" s="139" t="s">
        <v>3588</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3578</v>
      </c>
      <c r="C54" s="139" t="s">
        <v>3589</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3580</v>
      </c>
      <c r="C55" s="139" t="s">
        <v>3590</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3582</v>
      </c>
      <c r="C56" s="139" t="s">
        <v>3591</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2685</v>
      </c>
      <c r="B57" s="89" t="s">
        <v>3592</v>
      </c>
      <c r="C57" s="139" t="s">
        <v>3593</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3576</v>
      </c>
      <c r="C58" s="139" t="s">
        <v>3594</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3578</v>
      </c>
      <c r="C59" s="139" t="s">
        <v>3595</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3580</v>
      </c>
      <c r="C60" s="139" t="s">
        <v>3596</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3582</v>
      </c>
      <c r="C61" s="139" t="s">
        <v>3597</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2687</v>
      </c>
      <c r="B62" s="89" t="s">
        <v>3598</v>
      </c>
      <c r="C62" s="139" t="s">
        <v>3599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3576</v>
      </c>
      <c r="C63" s="139" t="s">
        <v>3600</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3578</v>
      </c>
      <c r="C64" s="139" t="s">
        <v>3601</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3580</v>
      </c>
      <c r="C65" s="139" t="s">
        <v>3602</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3582</v>
      </c>
      <c r="C66" s="139" t="s">
        <v>3603</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2695</v>
      </c>
      <c r="B67" s="89" t="s">
        <v>3604</v>
      </c>
      <c r="C67" s="139" t="s">
        <v>3605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3576</v>
      </c>
      <c r="C68" s="139" t="s">
        <v>3606</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3578</v>
      </c>
      <c r="C69" s="139" t="s">
        <v>3607</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3580</v>
      </c>
      <c r="C70" s="139" t="s">
        <v>3608</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3582</v>
      </c>
      <c r="C71" s="139" t="s">
        <v>3609</v>
      </c>
      <c r="D71" s="199">
        <v>0</v>
      </c>
      <c r="E71" s="31"/>
      <c r="F71" s="31"/>
      <c r="G71" s="31"/>
      <c r="H71" s="31"/>
      <c r="I71" s="31"/>
      <c r="J71" s="31"/>
      <c r="K71" s="31"/>
      <c r="L71" s="31"/>
      <c r="M71" s="31"/>
      <c r="N71" s="31"/>
      <c r="O71" s="31"/>
      <c r="P71" s="31"/>
      <c r="Q71" s="31"/>
      <c r="R71" s="31"/>
      <c r="S71" s="31"/>
      <c r="T71" s="31"/>
      <c r="U71" s="31"/>
    </row>
    <row r="72" spans="1:21" ht="24" x14ac:dyDescent="0.2">
      <c r="A72" s="88" t="s">
        <v>2697</v>
      </c>
      <c r="B72" s="134" t="s">
        <v>3610</v>
      </c>
      <c r="C72" s="139" t="s">
        <v>3611</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3576</v>
      </c>
      <c r="C73" s="139" t="s">
        <v>3612</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3578</v>
      </c>
      <c r="C74" s="139" t="s">
        <v>3613</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3580</v>
      </c>
      <c r="C75" s="139" t="s">
        <v>3614</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3582</v>
      </c>
      <c r="C76" s="139" t="s">
        <v>3615</v>
      </c>
      <c r="D76" s="199">
        <v>0</v>
      </c>
      <c r="E76" s="31"/>
      <c r="F76" s="31"/>
      <c r="G76" s="31"/>
      <c r="H76" s="31"/>
      <c r="I76" s="31"/>
      <c r="J76" s="31"/>
      <c r="K76" s="31"/>
      <c r="L76" s="31"/>
      <c r="M76" s="31"/>
      <c r="N76" s="31"/>
      <c r="O76" s="31"/>
      <c r="P76" s="31"/>
      <c r="Q76" s="31"/>
      <c r="R76" s="31"/>
      <c r="S76" s="31"/>
      <c r="T76" s="31"/>
      <c r="U76" s="31"/>
    </row>
    <row r="77" spans="1:21" ht="24" x14ac:dyDescent="0.2">
      <c r="A77" s="88" t="s">
        <v>2713</v>
      </c>
      <c r="B77" s="89" t="s">
        <v>3616</v>
      </c>
      <c r="C77" s="139" t="s">
        <v>3617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3576</v>
      </c>
      <c r="C78" s="139" t="s">
        <v>3618</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3578</v>
      </c>
      <c r="C79" s="139" t="s">
        <v>3619</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3580</v>
      </c>
      <c r="C80" s="139" t="s">
        <v>3620</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3582</v>
      </c>
      <c r="C81" s="139" t="s">
        <v>3621</v>
      </c>
      <c r="D81" s="199">
        <v>0</v>
      </c>
      <c r="E81" s="31"/>
      <c r="F81" s="31"/>
      <c r="G81" s="31"/>
      <c r="H81" s="31"/>
      <c r="I81" s="31"/>
      <c r="J81" s="31"/>
      <c r="K81" s="31"/>
      <c r="L81" s="31"/>
      <c r="M81" s="31"/>
      <c r="N81" s="31"/>
      <c r="O81" s="31"/>
      <c r="P81" s="31"/>
      <c r="Q81" s="31"/>
      <c r="R81" s="31"/>
      <c r="S81" s="31"/>
      <c r="T81" s="31"/>
      <c r="U81" s="31"/>
    </row>
    <row r="82" spans="1:21" ht="24" x14ac:dyDescent="0.2">
      <c r="A82" s="88" t="s">
        <v>2715</v>
      </c>
      <c r="B82" s="293" t="s">
        <v>3622</v>
      </c>
      <c r="C82" s="139" t="s">
        <v>3623</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3576</v>
      </c>
      <c r="C83" s="139" t="s">
        <v>3624</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3578</v>
      </c>
      <c r="C84" s="139" t="s">
        <v>3625</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3580</v>
      </c>
      <c r="C85" s="139" t="s">
        <v>3626</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3582</v>
      </c>
      <c r="C86" s="139" t="s">
        <v>3627</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2717</v>
      </c>
      <c r="B87" s="155" t="s">
        <v>3628</v>
      </c>
      <c r="C87" s="139" t="s">
        <v>3629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3576</v>
      </c>
      <c r="C88" s="139" t="s">
        <v>3630</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3578</v>
      </c>
      <c r="C89" s="139" t="s">
        <v>3631</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3580</v>
      </c>
      <c r="C90" s="139" t="s">
        <v>3632</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3582</v>
      </c>
      <c r="C91" s="139" t="s">
        <v>3633</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2719</v>
      </c>
      <c r="B92" s="89" t="s">
        <v>3634</v>
      </c>
      <c r="C92" s="139" t="s">
        <v>3635</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3576</v>
      </c>
      <c r="C93" s="139" t="s">
        <v>3636</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3578</v>
      </c>
      <c r="C94" s="139" t="s">
        <v>3637</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3580</v>
      </c>
      <c r="C95" s="139" t="s">
        <v>3638</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3582</v>
      </c>
      <c r="C96" s="139" t="s">
        <v>3639</v>
      </c>
      <c r="D96" s="199">
        <v>0</v>
      </c>
      <c r="E96" s="31"/>
      <c r="F96" s="31"/>
      <c r="G96" s="31"/>
      <c r="H96" s="31"/>
      <c r="I96" s="31"/>
      <c r="J96" s="31"/>
      <c r="K96" s="31"/>
      <c r="L96" s="31"/>
      <c r="M96" s="31"/>
      <c r="N96" s="31"/>
      <c r="O96" s="31"/>
      <c r="P96" s="31"/>
      <c r="Q96" s="31"/>
      <c r="R96" s="31"/>
      <c r="S96" s="31"/>
      <c r="T96" s="31"/>
      <c r="U96" s="31"/>
    </row>
    <row r="97" spans="1:21" ht="36" x14ac:dyDescent="0.2">
      <c r="A97" s="88" t="s">
        <v>3530</v>
      </c>
      <c r="B97" s="89" t="s">
        <v>3640</v>
      </c>
      <c r="C97" s="139" t="s">
        <v>3641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3533</v>
      </c>
      <c r="C98" s="139" t="s">
        <v>3642</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3535</v>
      </c>
      <c r="B99" s="64" t="s">
        <v>2742</v>
      </c>
      <c r="C99" s="139" t="s">
        <v>3643</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3537</v>
      </c>
      <c r="B100" s="64" t="s">
        <v>2746</v>
      </c>
      <c r="C100" s="139" t="s">
        <v>3644</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3566</v>
      </c>
      <c r="B101" s="64" t="s">
        <v>3540</v>
      </c>
      <c r="C101" s="139" t="s">
        <v>3645</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3542</v>
      </c>
      <c r="B102" s="64" t="s">
        <v>3543</v>
      </c>
      <c r="C102" s="139" t="s">
        <v>3646</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2813</v>
      </c>
      <c r="B103" s="292" t="s">
        <v>3545</v>
      </c>
      <c r="C103" s="292" t="s">
        <v>3647</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3648</v>
      </c>
      <c r="C104" s="139" t="s">
        <v>3649</v>
      </c>
      <c r="D104" s="34">
        <f>SUM(D105:D109)</f>
        <v>140239.1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3515</v>
      </c>
      <c r="C105" s="139" t="s">
        <v>3650</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2681</v>
      </c>
      <c r="B106" s="64" t="s">
        <v>3385</v>
      </c>
      <c r="C106" s="139" t="s">
        <v>3651</v>
      </c>
      <c r="D106" s="199">
        <v>103567.1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2719</v>
      </c>
      <c r="B107" s="64" t="s">
        <v>3387</v>
      </c>
      <c r="C107" s="139" t="s">
        <v>3652</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3530</v>
      </c>
      <c r="B108" s="64" t="s">
        <v>3653</v>
      </c>
      <c r="C108" s="139" t="s">
        <v>3654</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2813</v>
      </c>
      <c r="B109" s="74" t="s">
        <v>3545</v>
      </c>
      <c r="C109" s="290" t="s">
        <v>3655</v>
      </c>
      <c r="D109" s="284">
        <v>36672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2019</v>
      </c>
      <c r="B1" s="384"/>
      <c r="C1" s="384"/>
      <c r="D1" s="384"/>
      <c r="E1" s="51" t="s">
        <v>2020</v>
      </c>
      <c r="F1" s="51"/>
      <c r="G1" s="51"/>
      <c r="H1" s="51"/>
      <c r="I1" s="51"/>
      <c r="J1" s="51"/>
      <c r="K1" s="51"/>
      <c r="L1" s="51"/>
      <c r="M1" s="51"/>
      <c r="N1" s="51"/>
      <c r="O1" s="51"/>
      <c r="P1" s="51"/>
    </row>
    <row r="2" spans="1:17" ht="37.5" customHeight="1" x14ac:dyDescent="0.2">
      <c r="A2" s="386" t="s">
        <v>2021</v>
      </c>
      <c r="B2" s="384"/>
      <c r="C2" s="384"/>
      <c r="D2" s="384"/>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
      <c r="A3" s="97" t="s">
        <v>2029</v>
      </c>
      <c r="B3" s="98" t="s">
        <v>2030</v>
      </c>
      <c r="C3" s="99" t="s">
        <v>2031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18354</v>
      </c>
      <c r="P3" s="51"/>
    </row>
    <row r="4" spans="1:17" ht="19.5" customHeight="1" x14ac:dyDescent="0.2">
      <c r="A4" s="390" t="s">
        <v>2032</v>
      </c>
      <c r="B4" s="391"/>
      <c r="C4" s="392"/>
      <c r="D4" s="95"/>
      <c r="E4" s="51">
        <f>SUM(E5:E13)</f>
        <v>0</v>
      </c>
      <c r="F4" s="51">
        <f>SUM(F5:F13)</f>
        <v>0</v>
      </c>
      <c r="G4" s="51"/>
      <c r="H4" s="51"/>
      <c r="I4" s="104" t="s">
        <v>2033</v>
      </c>
      <c r="J4" s="104" t="s">
        <v>2034</v>
      </c>
      <c r="K4" s="104" t="s">
        <v>2035</v>
      </c>
      <c r="L4" s="51"/>
      <c r="M4" s="51"/>
      <c r="N4" s="51"/>
      <c r="O4" s="51"/>
      <c r="P4" s="51"/>
    </row>
    <row r="5" spans="1:17" ht="63.75" customHeight="1" x14ac:dyDescent="0.2">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2045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2054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2267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2275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2277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2373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2026-02-02T16:53:29Z</cp:lastPrinted>
  <dcterms:created xsi:type="dcterms:W3CDTF">2022-04-01T05:14:30Z</dcterms:created>
  <dcterms:modified xsi:type="dcterms:W3CDTF">2026-02-05T09:23:05Z</dcterms:modified>
</cp:coreProperties>
</file>